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drawings/drawing6.xml" ContentType="application/vnd.openxmlformats-officedocument.drawing+xml"/>
  <Override PartName="/xl/customProperty10.bin" ContentType="application/vnd.openxmlformats-officedocument.spreadsheetml.customProperty"/>
  <Override PartName="/xl/drawings/drawing7.xml" ContentType="application/vnd.openxmlformats-officedocument.drawing+xml"/>
  <Override PartName="/xl/customProperty11.bin" ContentType="application/vnd.openxmlformats-officedocument.spreadsheetml.customProperty"/>
  <Override PartName="/xl/drawings/drawing8.xml" ContentType="application/vnd.openxmlformats-officedocument.drawing+xml"/>
  <Override PartName="/xl/customProperty12.bin" ContentType="application/vnd.openxmlformats-officedocument.spreadsheetml.customProperty"/>
  <Override PartName="/xl/drawings/drawing9.xml" ContentType="application/vnd.openxmlformats-officedocument.drawing+xml"/>
  <Override PartName="/xl/customProperty13.bin" ContentType="application/vnd.openxmlformats-officedocument.spreadsheetml.customProperty"/>
  <Override PartName="/xl/drawings/drawing10.xml" ContentType="application/vnd.openxmlformats-officedocument.drawing+xml"/>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customProperty16.bin" ContentType="application/vnd.openxmlformats-officedocument.spreadsheetml.customProperty"/>
  <Override PartName="/xl/drawings/drawing13.xml" ContentType="application/vnd.openxmlformats-officedocument.drawing+xml"/>
  <Override PartName="/xl/customProperty17.bin" ContentType="application/vnd.openxmlformats-officedocument.spreadsheetml.customProperty"/>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northerngas-my.sharepoint.com/personal/amcraven_northerngas_co_uk/Documents/"/>
    </mc:Choice>
  </mc:AlternateContent>
  <xr:revisionPtr revIDLastSave="0" documentId="8_{F8C72C58-493A-42EF-9E47-65D75A57E471}" xr6:coauthVersionLast="45" xr6:coauthVersionMax="45" xr10:uidLastSave="{00000000-0000-0000-0000-000000000000}"/>
  <bookViews>
    <workbookView xWindow="-108" yWindow="-108" windowWidth="23256" windowHeight="12576" tabRatio="891" activeTab="4"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28" l="1"/>
  <c r="F27" i="28" s="1"/>
  <c r="E27" i="28"/>
  <c r="E26" i="28"/>
  <c r="I43" i="28" l="1"/>
  <c r="A3" i="14" l="1"/>
  <c r="A2" i="14"/>
  <c r="A3" i="21"/>
  <c r="A2" i="21"/>
  <c r="E202" i="28"/>
  <c r="B202" i="28"/>
  <c r="E192" i="28"/>
  <c r="F157" i="28" s="1"/>
  <c r="B192" i="28"/>
  <c r="F156" i="28" s="1"/>
  <c r="E182" i="28"/>
  <c r="F155" i="28" s="1"/>
  <c r="B182" i="28"/>
  <c r="F159" i="28"/>
  <c r="F158" i="28"/>
  <c r="F154" i="28"/>
  <c r="F153" i="28"/>
  <c r="F152" i="28"/>
  <c r="E118" i="28"/>
  <c r="F118" i="28" s="1"/>
  <c r="G118" i="28" s="1"/>
  <c r="H118" i="28" s="1"/>
  <c r="I118" i="28" s="1"/>
  <c r="J118" i="28" s="1"/>
  <c r="K118" i="28" s="1"/>
  <c r="L118" i="28" s="1"/>
  <c r="D118" i="28"/>
  <c r="D105" i="28"/>
  <c r="E105" i="28" s="1"/>
  <c r="F105" i="28" s="1"/>
  <c r="G105" i="28" s="1"/>
  <c r="H105" i="28" s="1"/>
  <c r="I105" i="28" s="1"/>
  <c r="J105" i="28" s="1"/>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C14" i="13" s="1"/>
  <c r="L72" i="28"/>
  <c r="M72" i="28" s="1"/>
  <c r="N72" i="28" s="1"/>
  <c r="O72" i="28" s="1"/>
  <c r="P72" i="28" s="1"/>
  <c r="Q72" i="28" s="1"/>
  <c r="R72" i="28" s="1"/>
  <c r="S72" i="28" s="1"/>
  <c r="T72" i="28" s="1"/>
  <c r="D62" i="28"/>
  <c r="E62" i="28" s="1"/>
  <c r="F62" i="28" s="1"/>
  <c r="G62" i="28" s="1"/>
  <c r="H62" i="28" s="1"/>
  <c r="I62" i="28" s="1"/>
  <c r="J62" i="28" s="1"/>
  <c r="K62" i="28" s="1"/>
  <c r="L62" i="28" s="1"/>
  <c r="J51" i="28"/>
  <c r="I51" i="28"/>
  <c r="H51" i="28"/>
  <c r="G51" i="28"/>
  <c r="F51" i="28"/>
  <c r="E51" i="28"/>
  <c r="D51" i="28"/>
  <c r="C51" i="28"/>
  <c r="D50" i="28"/>
  <c r="E50" i="28" s="1"/>
  <c r="F50" i="28" s="1"/>
  <c r="G50" i="28" s="1"/>
  <c r="H50" i="28" s="1"/>
  <c r="I50" i="28" s="1"/>
  <c r="J50" i="28" s="1"/>
  <c r="C48" i="28"/>
  <c r="B45" i="28"/>
  <c r="J43" i="28"/>
  <c r="E42" i="28"/>
  <c r="F42" i="28" s="1"/>
  <c r="G42" i="28" s="1"/>
  <c r="H42" i="28" s="1"/>
  <c r="I42" i="28" s="1"/>
  <c r="J42" i="28" s="1"/>
  <c r="E38" i="28"/>
  <c r="F38" i="28" s="1"/>
  <c r="G38" i="28" s="1"/>
  <c r="H38" i="28" s="1"/>
  <c r="I38" i="28" s="1"/>
  <c r="J38" i="28" s="1"/>
  <c r="D30" i="28"/>
  <c r="D29" i="28"/>
  <c r="D28" i="28"/>
  <c r="D27" i="28"/>
  <c r="D26" i="28"/>
  <c r="D25" i="28"/>
  <c r="D24" i="28"/>
  <c r="D23" i="28"/>
  <c r="D22" i="28"/>
  <c r="D21" i="28"/>
  <c r="D20" i="28"/>
  <c r="D19" i="28"/>
  <c r="D18" i="28"/>
  <c r="D17" i="28"/>
  <c r="D16" i="28"/>
  <c r="D15" i="28"/>
  <c r="D14" i="28"/>
  <c r="A3" i="28"/>
  <c r="A2" i="28"/>
  <c r="C12" i="13"/>
  <c r="C11" i="13"/>
  <c r="C10" i="13"/>
  <c r="C6" i="13"/>
  <c r="J35" i="28" s="1"/>
  <c r="A3" i="13"/>
  <c r="A2" i="13"/>
  <c r="E156" i="28" l="1"/>
  <c r="E154" i="28"/>
  <c r="E159" i="28"/>
  <c r="C33" i="28"/>
  <c r="E157" i="28"/>
  <c r="E153" i="28"/>
  <c r="B48" i="28"/>
  <c r="B149" i="28"/>
  <c r="E158" i="28"/>
  <c r="B51" i="28"/>
  <c r="E152" i="28"/>
  <c r="E155" i="28"/>
  <c r="B153" i="28" l="1"/>
  <c r="B159" i="28"/>
  <c r="B160" i="28"/>
  <c r="B156" i="28"/>
  <c r="B157" i="28"/>
  <c r="B154" i="28"/>
  <c r="B155" i="28"/>
  <c r="B158" i="28"/>
  <c r="D33" i="28"/>
  <c r="C36" i="28"/>
  <c r="C35" i="28"/>
  <c r="C34" i="28"/>
  <c r="C32" i="28"/>
  <c r="E33" i="28" l="1"/>
  <c r="D36" i="28"/>
  <c r="D35" i="28"/>
  <c r="D34" i="28"/>
  <c r="D32" i="28"/>
  <c r="E36" i="28" l="1"/>
  <c r="E35" i="28"/>
  <c r="E34" i="28"/>
  <c r="E32" i="28"/>
  <c r="F33" i="28"/>
  <c r="G33" i="28" l="1"/>
  <c r="F36" i="28"/>
  <c r="F35" i="28"/>
  <c r="F34" i="28"/>
  <c r="F32" i="28"/>
  <c r="H33" i="28" l="1"/>
  <c r="G32" i="28"/>
  <c r="G35" i="28"/>
  <c r="G34" i="28"/>
  <c r="G36" i="28"/>
  <c r="I33" i="28" l="1"/>
  <c r="H32" i="28"/>
  <c r="H35" i="28"/>
  <c r="H36" i="28"/>
  <c r="H34" i="28"/>
  <c r="I32" i="28" l="1"/>
  <c r="J33" i="28"/>
  <c r="I35" i="28"/>
  <c r="I36" i="28"/>
  <c r="I34" i="28"/>
  <c r="J32" i="28" l="1"/>
  <c r="J36" i="28"/>
  <c r="J34" i="28"/>
</calcChain>
</file>

<file path=xl/sharedStrings.xml><?xml version="1.0" encoding="utf-8"?>
<sst xmlns="http://schemas.openxmlformats.org/spreadsheetml/2006/main" count="1859" uniqueCount="648">
  <si>
    <t>Regulatory Financial Performance Report</t>
  </si>
  <si>
    <t>Licensee</t>
  </si>
  <si>
    <t>NGN</t>
  </si>
  <si>
    <t>Input cells</t>
  </si>
  <si>
    <t>Sector</t>
  </si>
  <si>
    <t>Totals cells (of formula within worksheet)</t>
  </si>
  <si>
    <t>Reporting Year:
(enter 2014 for 2013-14)</t>
  </si>
  <si>
    <t>Referencing to other worksheets</t>
  </si>
  <si>
    <t>Version (Number)</t>
  </si>
  <si>
    <t>Referencing to other workbooks</t>
  </si>
  <si>
    <t>Submitted Date:</t>
  </si>
  <si>
    <t>Check cells</t>
  </si>
  <si>
    <t>Cost of Equity</t>
  </si>
  <si>
    <t>No Input</t>
  </si>
  <si>
    <t>Sharing Factor</t>
  </si>
  <si>
    <t>Descriptions and pack data</t>
  </si>
  <si>
    <t>Notional Gearing</t>
  </si>
  <si>
    <t>RIIO-1 start date</t>
  </si>
  <si>
    <t>Materiality £m</t>
  </si>
  <si>
    <t>Price basis</t>
  </si>
  <si>
    <t>Network Operator Data</t>
  </si>
  <si>
    <t>2017-18</t>
  </si>
  <si>
    <t>2018-19</t>
  </si>
  <si>
    <t>2019-20</t>
  </si>
  <si>
    <t>2020-21</t>
  </si>
  <si>
    <t>2021-22</t>
  </si>
  <si>
    <t>2022-23</t>
  </si>
  <si>
    <t>RPI Index</t>
  </si>
  <si>
    <t>Reporting year</t>
  </si>
  <si>
    <t>Actual / Forecast index</t>
  </si>
  <si>
    <t>Financial Year Average RPI
(RPIt)</t>
  </si>
  <si>
    <t>Year end RPI</t>
  </si>
  <si>
    <t>Corp. Tax</t>
  </si>
  <si>
    <t>2009-10</t>
  </si>
  <si>
    <t>2010-11</t>
  </si>
  <si>
    <t>2011-12</t>
  </si>
  <si>
    <t>2012-13</t>
  </si>
  <si>
    <t>2013-14</t>
  </si>
  <si>
    <t>2014-15</t>
  </si>
  <si>
    <t>2015-16</t>
  </si>
  <si>
    <t>2016-17</t>
  </si>
  <si>
    <t>Updated 21/5/21, IC</t>
  </si>
  <si>
    <t>2023-24</t>
  </si>
  <si>
    <t>2024-25</t>
  </si>
  <si>
    <t>2025-26</t>
  </si>
  <si>
    <t>Financial Year Average RPI (RPIt)</t>
  </si>
  <si>
    <t>1 year change in Fin Year Ave RPI</t>
  </si>
  <si>
    <t>HMT Forecasts for UK Economy - M3 New Forecasts RPI</t>
  </si>
  <si>
    <t>Calendar Year</t>
  </si>
  <si>
    <t>Source</t>
  </si>
  <si>
    <t>M3 New Forecasts RPI</t>
  </si>
  <si>
    <t>May 2021 publication</t>
  </si>
  <si>
    <t>Forecast growth rate</t>
  </si>
  <si>
    <t>Reporting Year</t>
  </si>
  <si>
    <t>Future inflation assumption</t>
  </si>
  <si>
    <t>RIIO1</t>
  </si>
  <si>
    <t>ED</t>
  </si>
  <si>
    <t>£m 12/13</t>
  </si>
  <si>
    <t>Totex</t>
  </si>
  <si>
    <t>n/a</t>
  </si>
  <si>
    <t>ET</t>
  </si>
  <si>
    <t>£m 09/10</t>
  </si>
  <si>
    <t>GD</t>
  </si>
  <si>
    <t>Totex excluding repex</t>
  </si>
  <si>
    <t>Repex</t>
  </si>
  <si>
    <t>GT</t>
  </si>
  <si>
    <t>Totex (non-'uncertainty rate')</t>
  </si>
  <si>
    <t>Uncertainty rate</t>
  </si>
  <si>
    <t>Allowed cost of debt %</t>
  </si>
  <si>
    <t>WPD</t>
  </si>
  <si>
    <t>ED - excluding WPD</t>
  </si>
  <si>
    <t>SHET</t>
  </si>
  <si>
    <t>ET - excluding SHET</t>
  </si>
  <si>
    <t>Allowed 
Cost of Equity</t>
  </si>
  <si>
    <t>TIM Incentive Strength</t>
  </si>
  <si>
    <t>Gearing</t>
  </si>
  <si>
    <t>Main Cap. Rate</t>
  </si>
  <si>
    <t>RIIO1 start date</t>
  </si>
  <si>
    <t>Price Basis</t>
  </si>
  <si>
    <t>Fast Tracked</t>
  </si>
  <si>
    <t>IQI pre or post tax</t>
  </si>
  <si>
    <t>Allowed cost of debt</t>
  </si>
  <si>
    <t>Default</t>
  </si>
  <si>
    <t>ENWL</t>
  </si>
  <si>
    <t>No</t>
  </si>
  <si>
    <t>Post</t>
  </si>
  <si>
    <t>NPgN</t>
  </si>
  <si>
    <t>NPgY</t>
  </si>
  <si>
    <t>UKPN-EPN</t>
  </si>
  <si>
    <t>UKPN-LPN</t>
  </si>
  <si>
    <t>UKPN-SPN</t>
  </si>
  <si>
    <t>SPD</t>
  </si>
  <si>
    <t>SPMW</t>
  </si>
  <si>
    <t>SSEH</t>
  </si>
  <si>
    <t>SSES</t>
  </si>
  <si>
    <t>WPD-EMID</t>
  </si>
  <si>
    <t>Yes</t>
  </si>
  <si>
    <t>Pre</t>
  </si>
  <si>
    <t>WPD-WMID</t>
  </si>
  <si>
    <t>WPD-SWALES</t>
  </si>
  <si>
    <t>WPD-SWEST</t>
  </si>
  <si>
    <t>Cadent-EOE</t>
  </si>
  <si>
    <t>Cadent-London</t>
  </si>
  <si>
    <t>Cadent-WM</t>
  </si>
  <si>
    <t>Cadent-NW</t>
  </si>
  <si>
    <t>SGN - Scotland</t>
  </si>
  <si>
    <t>SGN - Southern</t>
  </si>
  <si>
    <t>WWU</t>
  </si>
  <si>
    <t>NGGT (TO)</t>
  </si>
  <si>
    <t>NGGT (SO)</t>
  </si>
  <si>
    <t>NGET (TO)</t>
  </si>
  <si>
    <t>NGESO</t>
  </si>
  <si>
    <t>SPT</t>
  </si>
  <si>
    <t>GD: Capitalised share of repex / GT: Uncertainty Rate</t>
  </si>
  <si>
    <t>IQI Additional Income</t>
  </si>
  <si>
    <t>NGET (SO)</t>
  </si>
  <si>
    <t>Output incentives for each sector used to populate R5</t>
  </si>
  <si>
    <t>Input for R5 - Output Incentives</t>
  </si>
  <si>
    <t>Broad measure of customer service</t>
  </si>
  <si>
    <t>Interruptions-related quality of service</t>
  </si>
  <si>
    <t>Incentive on connections engagement</t>
  </si>
  <si>
    <t>Time to Connect Incentive</t>
  </si>
  <si>
    <t>Losses discretionary reward scheme</t>
  </si>
  <si>
    <t xml:space="preserve">Broad Measure of Customer Satisfaction </t>
  </si>
  <si>
    <t>Shrinkage Allowance Revenue Adjustment</t>
  </si>
  <si>
    <t xml:space="preserve">Environment Emissions Incentive </t>
  </si>
  <si>
    <t>Discretionary Reward Scheme</t>
  </si>
  <si>
    <t>NTS Exit Capacity</t>
  </si>
  <si>
    <t>Stakeholder Satisfaction Output</t>
  </si>
  <si>
    <t>Constraint management</t>
  </si>
  <si>
    <t>Permits revenue adjustment</t>
  </si>
  <si>
    <t>Transportation Support Services</t>
  </si>
  <si>
    <t>Shrinkage incentive</t>
  </si>
  <si>
    <t>Residual balancing</t>
  </si>
  <si>
    <t>Quality of demand forecasting</t>
  </si>
  <si>
    <t>Greenhouse gas incentive</t>
  </si>
  <si>
    <t>Maintenance incentive</t>
  </si>
  <si>
    <t>Network Reliability Incentive</t>
  </si>
  <si>
    <t>Electricity Market Reform incentive revenue</t>
  </si>
  <si>
    <t>Balancing Services Incentive Scheme / ESO Incentive Scheme 18/19</t>
  </si>
  <si>
    <t>SF6 Emissions</t>
  </si>
  <si>
    <t>Renewable wind forecasting incentive</t>
  </si>
  <si>
    <t>Environmental Discretionary Reward</t>
  </si>
  <si>
    <t xml:space="preserve">ESO Reporting and Incentive (ESORI) </t>
  </si>
  <si>
    <t xml:space="preserve">Performance re offers of timely connection </t>
  </si>
  <si>
    <t>All incentive performance recognised in t+2 allowed revenue - except TTC (t+3) and LDR (t+1) in ED</t>
  </si>
  <si>
    <t>Time to Connect Incentive revenue adjustment</t>
  </si>
  <si>
    <t>t+3</t>
  </si>
  <si>
    <t>Losses discretionary reward scheme revenue adjustment</t>
  </si>
  <si>
    <t>t+1</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</si>
  <si>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</si>
  <si>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</si>
  <si>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</si>
  <si>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</si>
  <si>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</si>
  <si>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</si>
  <si>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</si>
  <si>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</si>
  <si>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</si>
  <si>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</si>
  <si>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</si>
  <si>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</si>
  <si>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</si>
  <si>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</si>
  <si>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</si>
  <si>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</si>
  <si>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</si>
  <si>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</si>
  <si>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</si>
  <si>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</si>
  <si>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</si>
  <si>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</si>
  <si>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</si>
  <si>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</si>
  <si>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Special features</t>
  </si>
  <si>
    <t>Callable</t>
  </si>
  <si>
    <t>Puttable</t>
  </si>
  <si>
    <t>Counterparty</t>
  </si>
  <si>
    <t>EIB</t>
  </si>
  <si>
    <t>RBS</t>
  </si>
  <si>
    <t>Swap legs</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</si>
  <si>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</si>
  <si>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</si>
  <si>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</si>
  <si>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</si>
  <si>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</si>
  <si>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</si>
  <si>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</si>
  <si>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</si>
  <si>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</si>
  <si>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</si>
  <si>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</si>
  <si>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</si>
  <si>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</si>
  <si>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</si>
  <si>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</si>
  <si>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</si>
  <si>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R1 - RoRE</t>
  </si>
  <si>
    <t>R2 - Revenue</t>
  </si>
  <si>
    <t>R3 - Rec to totex</t>
  </si>
  <si>
    <t>R4 - Totex</t>
  </si>
  <si>
    <t>R5 - Output Incentives</t>
  </si>
  <si>
    <t>R6 - Innovation</t>
  </si>
  <si>
    <t>R7 - Financing</t>
  </si>
  <si>
    <t>R7a - Financing input</t>
  </si>
  <si>
    <t>R8 - Net Debt</t>
  </si>
  <si>
    <t>R8a - Net Debt input</t>
  </si>
  <si>
    <t>R9 - RAV</t>
  </si>
  <si>
    <t>R10 - Tax</t>
  </si>
  <si>
    <t>R11 - Dividends</t>
  </si>
  <si>
    <t>R12 - Pensions</t>
  </si>
  <si>
    <t>R13 - Other Activities</t>
  </si>
  <si>
    <t>Change log</t>
  </si>
  <si>
    <t>Version</t>
  </si>
  <si>
    <t>Table Reference</t>
  </si>
  <si>
    <t>Changes made to RFPR template</t>
  </si>
  <si>
    <t>R8</t>
  </si>
  <si>
    <t>Row 26 added to pick up unamortised issues costs row in table R8a.</t>
  </si>
  <si>
    <t>Row 42 updated to include new row 26 (unamortised issue costs) in the subtotal</t>
  </si>
  <si>
    <t>R1</t>
  </si>
  <si>
    <t>Amended formating to percentages (Column M:N, rows 10-23 and rows 29-42)</t>
  </si>
  <si>
    <t>R7</t>
  </si>
  <si>
    <t>B29 to add "Net Interest" into the title to make it clear that this should include regulatory definition of net interest associated with new/refinanced debt raised in future years</t>
  </si>
  <si>
    <t>Row 47 added to allow input of issuance expenses forecast for new/refinanced debt in future years</t>
  </si>
  <si>
    <t>R8a</t>
  </si>
  <si>
    <t>Additional row added for restricted cash balances in table R8a in row 18, guidance updated.</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</si>
  <si>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</si>
  <si>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</si>
  <si>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</si>
  <si>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</si>
  <si>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</si>
  <si>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</si>
  <si>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</si>
  <si>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</si>
  <si>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</si>
  <si>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</si>
  <si>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</si>
  <si>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</si>
  <si>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</si>
  <si>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</si>
  <si>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</si>
  <si>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</si>
  <si>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</si>
  <si>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</si>
  <si>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</si>
  <si>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</si>
  <si>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</si>
  <si>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Updated RPI Index for 2020 and 2021, M3 New Forecasts RPI for 2021, 2022 and 2023</t>
  </si>
  <si>
    <t xml:space="preserve">Updated the cost of debt figures for 2021, 2022 and 2023 </t>
  </si>
  <si>
    <t xml:space="preserve">Row 196 - NGESO incentive added </t>
  </si>
  <si>
    <t>Cell D37 - formula has been corrected.</t>
  </si>
  <si>
    <t>RFPR Cover</t>
  </si>
  <si>
    <t>Changed NGET(SO) to NGESO in the Drop down list</t>
  </si>
  <si>
    <t>Formula in cell E37 has been corrected</t>
  </si>
  <si>
    <t xml:space="preserve"> Cell M30 -formula has been removed.</t>
  </si>
  <si>
    <t>R1 - Return on Regulatory Equity (RoRE)</t>
  </si>
  <si>
    <t/>
  </si>
  <si>
    <t>Actuals</t>
  </si>
  <si>
    <t>Cumulative to 2021</t>
  </si>
  <si>
    <t>RIIO-1 period</t>
  </si>
  <si>
    <t>RoRE based on Notional Gearing</t>
  </si>
  <si>
    <t>13/14</t>
  </si>
  <si>
    <t>14/15</t>
  </si>
  <si>
    <t>15/16</t>
  </si>
  <si>
    <t>16/17</t>
  </si>
  <si>
    <t>17/18</t>
  </si>
  <si>
    <t>18/19</t>
  </si>
  <si>
    <t>19/20</t>
  </si>
  <si>
    <t>20/21</t>
  </si>
  <si>
    <t>Allowed Equity Return</t>
  </si>
  <si>
    <t>%</t>
  </si>
  <si>
    <t>Totex outperformance</t>
  </si>
  <si>
    <t>IQI Reward</t>
  </si>
  <si>
    <t xml:space="preserve">Network Innovation </t>
  </si>
  <si>
    <t>Penalties and fines</t>
  </si>
  <si>
    <t>RoRE - Operational performance</t>
  </si>
  <si>
    <t>Debt performance - at notional gearing</t>
  </si>
  <si>
    <t>Tax performance - at notional gearing</t>
  </si>
  <si>
    <t>RoRE - including financing and tax</t>
  </si>
  <si>
    <t>RoRE based on Actual Gearing</t>
  </si>
  <si>
    <t>Debt performance - at actual gearing</t>
  </si>
  <si>
    <t>Tax performance - at actual gearing</t>
  </si>
  <si>
    <t>RoRE input values</t>
  </si>
  <si>
    <t>Input values provided in £m 09/10 prices</t>
  </si>
  <si>
    <t>Equity Return on the RAV</t>
  </si>
  <si>
    <t>Debt performance - impact of actual gearing</t>
  </si>
  <si>
    <t>Tax performance - impact of actual gearing</t>
  </si>
  <si>
    <t>NPV-neutral equity element of RAV</t>
  </si>
  <si>
    <t>Equity RAV based on actual gearing</t>
  </si>
  <si>
    <r>
      <t xml:space="preserve">Allowed Revenue </t>
    </r>
    <r>
      <rPr>
        <sz val="10"/>
        <color theme="1"/>
        <rFont val="Verdana"/>
        <family val="2"/>
      </rPr>
      <t>- per latest submitted Revenue Return</t>
    </r>
  </si>
  <si>
    <t>Opening Base Revenue Allowance</t>
  </si>
  <si>
    <t>MOD</t>
  </si>
  <si>
    <t>True Up</t>
  </si>
  <si>
    <t>Retail Price Index Forecast (RPIF term)</t>
  </si>
  <si>
    <t>Index</t>
  </si>
  <si>
    <t>Nominal Base Revenue</t>
  </si>
  <si>
    <t>£m nominal</t>
  </si>
  <si>
    <t>Incentive revenue adjustment</t>
  </si>
  <si>
    <t>Adjustments for Allowed Pass-Through items</t>
  </si>
  <si>
    <t>Network Innovation Allowance</t>
  </si>
  <si>
    <t>Low Carbon Networks Fund revenue adjustment</t>
  </si>
  <si>
    <t>[Input description]</t>
  </si>
  <si>
    <t>Correction factor</t>
  </si>
  <si>
    <t>Allowed Network Revenue</t>
  </si>
  <si>
    <t>(Under) / Over recovery</t>
  </si>
  <si>
    <t>Reconciliation: Regulated Network Revenue to Accounts</t>
  </si>
  <si>
    <t>Collected Regulated Network Revenue</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</si>
  <si>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</si>
  <si>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</si>
  <si>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</si>
  <si>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</si>
  <si>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</si>
  <si>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</si>
  <si>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</si>
  <si>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</si>
  <si>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</si>
  <si>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[Input description, add additional rows as required]</t>
  </si>
  <si>
    <t>Total Other Turnover Items</t>
  </si>
  <si>
    <t>Other adjustments - please list</t>
  </si>
  <si>
    <t>Roundings</t>
  </si>
  <si>
    <t>Total other adjustments</t>
  </si>
  <si>
    <t>Reconciled total revenue</t>
  </si>
  <si>
    <t>Turnover as per Profit and Loss (Accounts)</t>
  </si>
  <si>
    <t>Check</t>
  </si>
  <si>
    <t>OK</t>
  </si>
  <si>
    <t>R3 - 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</si>
  <si>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</si>
  <si>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</si>
  <si>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</si>
  <si>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</si>
  <si>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</si>
  <si>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</si>
  <si>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</si>
  <si>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Capex Incurred</t>
  </si>
  <si>
    <t>Operational Costs Incurred</t>
  </si>
  <si>
    <t>Total Expenditure Incurred</t>
  </si>
  <si>
    <t>Reconciling Items to Total Net costs after non-price control allocations</t>
  </si>
  <si>
    <t>Total Reconciling Items</t>
  </si>
  <si>
    <t>Total Net costs after non-price control allocations</t>
  </si>
  <si>
    <t>Total Costs per latest RRP submission</t>
  </si>
  <si>
    <t>check</t>
  </si>
  <si>
    <t>Reconciling Items to Totex</t>
  </si>
  <si>
    <t>Exclude : Severance Pay</t>
  </si>
  <si>
    <t>Exclude : LTIP Accrual</t>
  </si>
  <si>
    <t>Exclude : FRS17</t>
  </si>
  <si>
    <t>Exclude : Defined Benefit Contribution</t>
  </si>
  <si>
    <t>Exclude : Gain / Loss on disposal</t>
  </si>
  <si>
    <t>Exclude : Recharge of Contributions</t>
  </si>
  <si>
    <t>Exclude : Depreciation &amp; Amortisation</t>
  </si>
  <si>
    <t>Exclude : Provisions</t>
  </si>
  <si>
    <t>Exclude : H21 / Hydeploy / Innovation</t>
  </si>
  <si>
    <t>Exclude : NIC Capex</t>
  </si>
  <si>
    <t>Exclude : Other Accounting Adjustments</t>
  </si>
  <si>
    <t>Exclude : Adjustments Relating To Prior Periods</t>
  </si>
  <si>
    <t>Exclude : Non Controllable Costs</t>
  </si>
  <si>
    <t>Exclude : Non Formula Opex Costs</t>
  </si>
  <si>
    <t>Exclude: Cash proceeds on disposal</t>
  </si>
  <si>
    <t>Exclude: FSG</t>
  </si>
  <si>
    <t>Add in : Pension Deficit Payments</t>
  </si>
  <si>
    <t>Add in : Provision Cash</t>
  </si>
  <si>
    <t>Add in : LTIP Cash</t>
  </si>
  <si>
    <t>Transfer Xoserve from Opex to Capex</t>
  </si>
  <si>
    <t>Other</t>
  </si>
  <si>
    <t>Exclude: GSOS</t>
  </si>
  <si>
    <t>Exclude MSA (non NGN) costs</t>
  </si>
  <si>
    <t>Exclude: investment impairment</t>
  </si>
  <si>
    <t>Total reconciling items not recognised in totex</t>
  </si>
  <si>
    <t>PCFM Totex (excluding enduring value)</t>
  </si>
  <si>
    <t>RRP reported totex</t>
  </si>
  <si>
    <t>Enduring Value Appendix in Commentary</t>
  </si>
  <si>
    <t>Totex per the latest RRP submission</t>
  </si>
  <si>
    <t>Latest Totex actuals/forecast</t>
  </si>
  <si>
    <t>Totex allowance 
   including allowed adjustments and uncertainty mechanisms</t>
  </si>
  <si>
    <t>Totex out(under)performance</t>
  </si>
  <si>
    <t>Funding Adjustment Rate (often referred to as 'sharing factor')</t>
  </si>
  <si>
    <t>Customer share of out(under) performance</t>
  </si>
  <si>
    <t>NWO share of performance</t>
  </si>
  <si>
    <t>Enduring Value adjustments to Totex performance</t>
  </si>
  <si>
    <t>a</t>
  </si>
  <si>
    <t>[Enduring Value adjustment]</t>
  </si>
  <si>
    <t>b</t>
  </si>
  <si>
    <t>c</t>
  </si>
  <si>
    <t>d</t>
  </si>
  <si>
    <t>e</t>
  </si>
  <si>
    <t>f</t>
  </si>
  <si>
    <t>Total enduring value adjustments</t>
  </si>
  <si>
    <t>Enduring Value: Customer share of performance</t>
  </si>
  <si>
    <t>Enduring Value: NWO share of performance</t>
  </si>
  <si>
    <t>Total out(under) performance (including enduring value adjustments)</t>
  </si>
  <si>
    <t>Customer share of performance</t>
  </si>
  <si>
    <t>Total</t>
  </si>
  <si>
    <t>Totex Summary</t>
  </si>
  <si>
    <t>Additional Income is Pre-tax for Fast Track companies and Post-tax for Slow Track.</t>
  </si>
  <si>
    <t>IQI Additional Income per PCFM</t>
  </si>
  <si>
    <t>Corporation tax rate when recognised in allowed revenue</t>
  </si>
  <si>
    <t>Post tax</t>
  </si>
  <si>
    <t>£m Nominal</t>
  </si>
  <si>
    <t>Totex allowance 
   including forecast allowed adjustments and uncertainty mechanisms</t>
  </si>
  <si>
    <t>NO share of performance</t>
  </si>
  <si>
    <r>
      <t xml:space="preserve">Pre-tax Earned Incentives </t>
    </r>
    <r>
      <rPr>
        <sz val="10"/>
        <color theme="1"/>
        <rFont val="Verdana"/>
        <family val="2"/>
      </rPr>
      <t>(Actuals may be updated once all incentives are determined)</t>
    </r>
  </si>
  <si>
    <t>These values exclude any inflation, interest or time value of money adjustments</t>
  </si>
  <si>
    <t>g</t>
  </si>
  <si>
    <t>Earned Incentive revenue</t>
  </si>
  <si>
    <t>Additional Commentary</t>
  </si>
  <si>
    <t>The quoted figures represent the incentive value if it was earned in year, not on a 2 year lag basis. Consequently, corporation tax of year t applies not the equivalent tax in t+2.</t>
  </si>
  <si>
    <r>
      <t xml:space="preserve">Post-tax Earned Incentives </t>
    </r>
    <r>
      <rPr>
        <sz val="10"/>
        <color theme="1"/>
        <rFont val="Verdana"/>
        <family val="2"/>
      </rPr>
      <t>(Actuals may be updated once all incentives are determined)</t>
    </r>
  </si>
  <si>
    <t>Year tax paid when incentive recognised in allowed revenue. Select from dropdown in Column C</t>
  </si>
  <si>
    <t>-</t>
  </si>
  <si>
    <t>t+0</t>
  </si>
  <si>
    <t>t+2</t>
  </si>
  <si>
    <t>Post-Tax Earned Incentive revenue</t>
  </si>
  <si>
    <t>Impact on Allowed Revenue within RIIO-1</t>
  </si>
  <si>
    <t>This table shows the impact on allowed revenue in the relevant year - with actuals (subject to determination) and forecasts thereafter.</t>
  </si>
  <si>
    <t>The cells above the allowed revenue indicate the year of performance</t>
  </si>
  <si>
    <t xml:space="preserve">Performance Year </t>
  </si>
  <si>
    <t>Pre-RIIO</t>
  </si>
  <si>
    <t>Total Impact on Allowed Revenue</t>
  </si>
  <si>
    <t>Eligible NIA expenditure and Bid Preparation costs</t>
  </si>
  <si>
    <t>Unrecoverable Expenditure (eg not conforming to technical requirements)</t>
  </si>
  <si>
    <t>Company Compulsory Contribution (including % contribution funded by licensee)</t>
  </si>
  <si>
    <t>Allowed NIA adjustment</t>
  </si>
  <si>
    <t>Low Carbon Networks Fund</t>
  </si>
  <si>
    <t>Second Tier and Discretionary (as per latest Revenue RRP)</t>
  </si>
  <si>
    <t>First Tier Funding Mechanism (as per latest Revenue RRP)</t>
  </si>
  <si>
    <t>Network Innovation Competition</t>
  </si>
  <si>
    <t>Awarded NIC funding actually spent or forecast to be spent</t>
  </si>
  <si>
    <t>Successful Delivery Rewards</t>
  </si>
  <si>
    <t>RoRE Inputs</t>
  </si>
  <si>
    <t>Network innovation</t>
  </si>
  <si>
    <t>Net Interest Per Statutory Accounts</t>
  </si>
  <si>
    <t>Reconciliation with Statutory Accounts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</si>
  <si>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</si>
  <si>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</si>
  <si>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</si>
  <si>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</si>
  <si>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</si>
  <si>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</si>
  <si>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</si>
  <si>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</si>
  <si>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1. Unwind of discount on provisions</t>
  </si>
  <si>
    <t>2. ABC loan note interest &amp; unwind of prepayment</t>
  </si>
  <si>
    <t>3. Other interest</t>
  </si>
  <si>
    <t>4. Xoserve dividends</t>
  </si>
  <si>
    <t>5. Interest on shipper deposits</t>
  </si>
  <si>
    <t>6. Other adjustment (Overwrite)</t>
  </si>
  <si>
    <t>7. Other adjustment (Overwrite)</t>
  </si>
  <si>
    <t>8. Other adjustment (Overwrite)</t>
  </si>
  <si>
    <t>9. Other adjustment (Overwrite)</t>
  </si>
  <si>
    <t>Net Interest Per Regulatory (RIIO-1) Definition</t>
  </si>
  <si>
    <t>Forecast new financing/refinancing Net Interest costs</t>
  </si>
  <si>
    <t>Net Interest including forecast new financing/refinancing costs</t>
  </si>
  <si>
    <t>External Net Interest</t>
  </si>
  <si>
    <t>Intra-company Net Interest</t>
  </si>
  <si>
    <t>Memo: Net interest (RIIO-1) Definition that relates to non-cash principal inflation accretion on bonds and loans</t>
  </si>
  <si>
    <t>Less inflation in interest charge</t>
  </si>
  <si>
    <t>Assumed Regulatory finance cost at actual gearing</t>
  </si>
  <si>
    <t>Assumed regulatory finance cost at actual gearing</t>
  </si>
  <si>
    <t>Adjustments to be applied to Assumed Finance cost for performance assessment</t>
  </si>
  <si>
    <t>Add back Debt Issuance expenses</t>
  </si>
  <si>
    <t>New/refinanced debt issuance expenses</t>
  </si>
  <si>
    <t>Costs of early redemption on long term debt (excluding exceptional costs of buy backs associated with M&amp;A activity)</t>
  </si>
  <si>
    <t>Add accrual for inflation accretion on index-linked swaps (if applicable)</t>
  </si>
  <si>
    <t>Other Adjustments [please specify]</t>
  </si>
  <si>
    <t>Total Adjustments to be applied for performance assessment (at actual gearing)</t>
  </si>
  <si>
    <t>Cost of Debt out(under)performance at notional gearing</t>
  </si>
  <si>
    <t>Performance against allowance is impacted by deviating from notional levels of gearing</t>
  </si>
  <si>
    <t>Actual Gearing</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</si>
  <si>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</si>
  <si>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</si>
  <si>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</si>
  <si>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</si>
  <si>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published PCFM contains the allowed cost of debt rate (%) for the reporting year. </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</si>
  <si>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</si>
  <si>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</si>
  <si>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To address this timing issue, network operators should forecast the allowance in row 79 (linked to R9-RAV table) - which will be trued-up over time.</t>
  </si>
  <si>
    <t>Cost of Debt Allowance as per latest published PCFM (prior year AIP)</t>
  </si>
  <si>
    <t>Forecast revised Cost of Debt Allowance</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</si>
  <si>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</si>
  <si>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</si>
  <si>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</si>
  <si>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</si>
  <si>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</si>
  <si>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Forecast</t>
  </si>
  <si>
    <t>£m</t>
  </si>
  <si>
    <t>System operator allocation (transmission companies only)</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</si>
  <si>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</si>
  <si>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</si>
  <si>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</si>
  <si>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</si>
  <si>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</si>
  <si>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</si>
  <si>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</si>
  <si>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</si>
  <si>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</si>
  <si>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</si>
  <si>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</si>
  <si>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</si>
  <si>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</si>
  <si>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</si>
  <si>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</si>
  <si>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</si>
  <si>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(RIIO-1) Definition of Net Debt</t>
  </si>
  <si>
    <t>Unamortised Issue Costs</t>
  </si>
  <si>
    <t>Fixed asset investments not readily convertible to cash</t>
  </si>
  <si>
    <t>Preference shares</t>
  </si>
  <si>
    <t>Long term loans (Not for benefit of regulated business or distribution in nature)</t>
  </si>
  <si>
    <t>Fair values of intercompany loans in FV hedge relationships</t>
  </si>
  <si>
    <t>Intercompany balances</t>
  </si>
  <si>
    <t>FV of interest rate swaps</t>
  </si>
  <si>
    <t>Fair values of USPP notes in FV hedge relationships &amp; USPP amortised costs</t>
  </si>
  <si>
    <t>Credit facility capitalised costs</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</si>
  <si>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</si>
  <si>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</si>
  <si>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</si>
  <si>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</si>
  <si>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</si>
  <si>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</si>
  <si>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</si>
  <si>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Total Net Debt per Regulatory (RIIO-1)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</si>
  <si>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</si>
  <si>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</si>
  <si>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</si>
  <si>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</si>
  <si>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</si>
  <si>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</si>
  <si>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</si>
  <si>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</si>
  <si>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</si>
  <si>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</si>
  <si>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</si>
  <si>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</si>
  <si>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</si>
  <si>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R9 - Regulatory Asset Value (RAV)</t>
  </si>
  <si>
    <t>RAV per latest published PCFM</t>
  </si>
  <si>
    <t>The latest published PCFM does not account for the impact of the reporting years totex. This will be published in the forthcoming annual iteration process.</t>
  </si>
  <si>
    <t>Conversion factor (2018/19 to 2009/10)</t>
  </si>
  <si>
    <r>
      <t xml:space="preserve">Closing RAV per latest published PCFM </t>
    </r>
    <r>
      <rPr>
        <sz val="9"/>
        <color rgb="FFFF0000"/>
        <rFont val="Verdana"/>
        <family val="2"/>
      </rPr>
      <t>(data is the GD2 PCFM published on 28.05.2021)</t>
    </r>
  </si>
  <si>
    <t>Revised RAV - including forecast totex, allowances and enduring value</t>
  </si>
  <si>
    <t>Revised adjusted RAV including forecast totex, allowances and enduring value</t>
  </si>
  <si>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</si>
  <si>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</si>
  <si>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</si>
  <si>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</si>
  <si>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</si>
  <si>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</si>
  <si>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</si>
  <si>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</si>
  <si>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</si>
  <si>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[Input other adjustment]</t>
  </si>
  <si>
    <t>Other adjustments</t>
  </si>
  <si>
    <t>Adjusted Closing RAV</t>
  </si>
  <si>
    <t>Total enduring value and other adjustments</t>
  </si>
  <si>
    <t>CHECK</t>
  </si>
  <si>
    <t>TRUE</t>
  </si>
  <si>
    <t>NA</t>
  </si>
  <si>
    <t>Index for Opening RAV conversion to nominal in yr 1</t>
  </si>
  <si>
    <t>Cost of debt</t>
  </si>
  <si>
    <t>annual real %</t>
  </si>
  <si>
    <t>Cost of equity</t>
  </si>
  <si>
    <t>Notional gearing</t>
  </si>
  <si>
    <t>Vanilla WACC</t>
  </si>
  <si>
    <t>NPV-neutral debt element of RAV</t>
  </si>
  <si>
    <t>NPV-neutral RAV return base</t>
  </si>
  <si>
    <t>Debt Return on RAV</t>
  </si>
  <si>
    <t>Equity Return on RAV</t>
  </si>
  <si>
    <t>Total return on RAV</t>
  </si>
  <si>
    <t>Adjusted NPV-neutral average RAV</t>
  </si>
  <si>
    <t>Equity Return on NPV-neutral RAV</t>
  </si>
  <si>
    <t>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</si>
  <si>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</si>
  <si>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This will be corrected / trued-up in future years</t>
  </si>
  <si>
    <t>Tax liability per latest submitted CT600 (pre-group relief)</t>
  </si>
  <si>
    <t>Adjustments to remove non-regulated tax liability</t>
  </si>
  <si>
    <t>Tax on non-regulated activities</t>
  </si>
  <si>
    <t>[Insert adjustment as necessary]</t>
  </si>
  <si>
    <t>Non-regulated tax</t>
  </si>
  <si>
    <t>Tax on output incentives</t>
  </si>
  <si>
    <t>Tax on IQI</t>
  </si>
  <si>
    <t>Collected revenue adjustment ('k')</t>
  </si>
  <si>
    <t>Pension - timing adjustment</t>
  </si>
  <si>
    <t>Pension - disallowed contributions</t>
  </si>
  <si>
    <t>Tax on derivatives not disregarded</t>
  </si>
  <si>
    <t>Tax arising from MOD values</t>
  </si>
  <si>
    <t>Intangible debits</t>
  </si>
  <si>
    <t>FRS 102 adjustments</t>
  </si>
  <si>
    <t>Timing difference due to changing year end</t>
  </si>
  <si>
    <t>Adjustment in respect of prior years</t>
  </si>
  <si>
    <t>One off pension contribution</t>
  </si>
  <si>
    <t>Forecast regulated tax liability (including impact of enduring value adjustments)</t>
  </si>
  <si>
    <t xml:space="preserve">Adjusted forecast regulated tax liability with timing differences </t>
  </si>
  <si>
    <t>Financial year average RPI</t>
  </si>
  <si>
    <t xml:space="preserve">Adjusted/forecast regulated tax liability with timing differences </t>
  </si>
  <si>
    <t>Tax out(under)performance at notional gearing</t>
  </si>
  <si>
    <t>Adjustment to regulatory tax cost relating to variance from notional gearing</t>
  </si>
  <si>
    <t>Revised regulated tax liability for comparison against allowance</t>
  </si>
  <si>
    <t>Allowance</t>
  </si>
  <si>
    <t>The latest published PCFM does not account for the forecast TIM performance - and ultimate impact on tax allowance.</t>
  </si>
  <si>
    <t>Tax Allowance per latest published PCFM</t>
  </si>
  <si>
    <t>Tax clawbacks</t>
  </si>
  <si>
    <t>Net Tax Allowance</t>
  </si>
  <si>
    <t>Network operators should provide forecast allowances taking account of the latest totex, allowances, reopeners, enduring value adjustments - and other financial variables</t>
  </si>
  <si>
    <t>Forecast tax allowance</t>
  </si>
  <si>
    <t>Forecast tax clawbacks</t>
  </si>
  <si>
    <t>Net forecast tax allowance</t>
  </si>
  <si>
    <t>Reconciliation of forecast movement in allowance</t>
  </si>
  <si>
    <t>Changes in corporation tax rates</t>
  </si>
  <si>
    <t>Tax allowance retained within deadband</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</si>
  <si>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</si>
  <si>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</si>
  <si>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</si>
  <si>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</si>
  <si>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Tax impact of financing performance (at notional gearing)</t>
  </si>
  <si>
    <t>Tax impact of financing performance relating to deviating from notional levels of gearing</t>
  </si>
  <si>
    <t xml:space="preserve">R11 - Dividends </t>
  </si>
  <si>
    <t>Dividend paid as per Statutory Accounts</t>
  </si>
  <si>
    <t>Less dividend paid not related to Regulated business</t>
  </si>
  <si>
    <t>[Insert new rows here as necessary]</t>
  </si>
  <si>
    <t>Dividend paid relating to the Regulated Business</t>
  </si>
  <si>
    <t>Shareholder loan interest (not included as Net Interest per Regulatory (RIIO-1) definition)</t>
  </si>
  <si>
    <t>Licensee share of total pension deficit repair payment made for defined benefit scheme</t>
  </si>
  <si>
    <t>Of which:</t>
  </si>
  <si>
    <t>Established deficit element funded via specific allowances</t>
  </si>
  <si>
    <t>Incremental deficit funded via totex</t>
  </si>
  <si>
    <t>Established deficit (EDE) allowance as per PCFM</t>
  </si>
  <si>
    <t>Less Pension Payment History Allowance (PPH)</t>
  </si>
  <si>
    <t>Established deficit allowance less PPH</t>
  </si>
  <si>
    <t>Enter valuation date</t>
  </si>
  <si>
    <t>Latest pension scheme valuation</t>
  </si>
  <si>
    <t>Price base</t>
  </si>
  <si>
    <t>nominal</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</si>
  <si>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</si>
  <si>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</si>
  <si>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</si>
  <si>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</si>
  <si>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</si>
  <si>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</si>
  <si>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</si>
  <si>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</si>
  <si>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R13 - 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</si>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</sst>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7">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 numFmtId="353" formatCode="_(* #,##0.000000_);_(* \(#,##0.000000\);_(* &quot;-&quot;??_);_(@_)"/>
    <numFmt numFmtId="354" formatCode="&quot;£&quot;#,##0.00"/>
    <numFmt numFmtId="355" formatCode="&quot;£&quot;#,##0"/>
    <numFmt numFmtId="356" formatCode="_-* #,##0.0_-;\-* #,##0.0_-;_-* &quot;-&quot;?_-;_-@_-"/>
    <numFmt numFmtId="357" formatCode="#,##0.0%;[Black]\(#,##0.0%\)"/>
    <numFmt numFmtId="358" formatCode="#,##0.0000_ ;\-#,##0.0000\ "/>
    <numFmt numFmtId="359" formatCode="#,##0.00%;[Black]\(#,##0.00%\)"/>
  </numFmts>
  <fonts count="268">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b/>
      <u/>
      <sz val="10"/>
      <color theme="1"/>
      <name val="Verdana"/>
      <family val="2"/>
    </font>
    <font>
      <b/>
      <sz val="9"/>
      <color theme="1"/>
      <name val="Verdana"/>
      <family val="2"/>
    </font>
    <font>
      <b/>
      <sz val="8"/>
      <color theme="1"/>
      <name val="Verdana"/>
      <family val="2"/>
    </font>
    <font>
      <b/>
      <sz val="9"/>
      <name val="Verdana"/>
      <family val="2"/>
    </font>
    <font>
      <b/>
      <sz val="10"/>
      <color rgb="FFFF0000"/>
      <name val="Verdana"/>
      <family val="2"/>
    </font>
    <font>
      <sz val="9"/>
      <color rgb="FFFF0000"/>
      <name val="Verdana"/>
      <family val="2"/>
    </font>
  </fonts>
  <fills count="13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theme="4" tint="0.59999389629810485"/>
        <bgColor indexed="64"/>
      </patternFill>
    </fill>
    <fill>
      <patternFill patternType="lightUp"/>
    </fill>
  </fills>
  <borders count="140">
    <border>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right style="thin">
        <color indexed="64"/>
      </right>
      <top style="medium">
        <color indexed="64"/>
      </top>
      <bottom style="medium">
        <color indexed="64"/>
      </bottom>
      <diagonal/>
    </border>
    <border>
      <left style="thin">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thin">
        <color indexed="64"/>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theme="0" tint="-0.499984740745262"/>
      </right>
      <top style="thin">
        <color auto="1"/>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right style="thin">
        <color theme="0" tint="-0.499984740745262"/>
      </right>
      <top style="thin">
        <color indexed="64"/>
      </top>
      <bottom style="thin">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4" applyNumberFormat="0" applyProtection="0">
      <alignment vertical="center"/>
    </xf>
    <xf numFmtId="4" fontId="12" fillId="18" borderId="4" applyNumberFormat="0" applyProtection="0">
      <alignment vertical="center"/>
    </xf>
    <xf numFmtId="4" fontId="11" fillId="18" borderId="4" applyNumberFormat="0" applyProtection="0">
      <alignment horizontal="left" vertical="center" indent="1"/>
    </xf>
    <xf numFmtId="0" fontId="11" fillId="18" borderId="4" applyNumberFormat="0" applyProtection="0">
      <alignment horizontal="left" vertical="top" indent="1"/>
    </xf>
    <xf numFmtId="4" fontId="11" fillId="19" borderId="0" applyNumberFormat="0" applyProtection="0">
      <alignment horizontal="left" vertical="center" indent="1"/>
    </xf>
    <xf numFmtId="4" fontId="13" fillId="20" borderId="4" applyNumberFormat="0" applyProtection="0">
      <alignment horizontal="right" vertical="center"/>
    </xf>
    <xf numFmtId="4" fontId="13" fillId="21" borderId="4" applyNumberFormat="0" applyProtection="0">
      <alignment horizontal="right" vertical="center"/>
    </xf>
    <xf numFmtId="4" fontId="13" fillId="22" borderId="4" applyNumberFormat="0" applyProtection="0">
      <alignment horizontal="right" vertical="center"/>
    </xf>
    <xf numFmtId="4" fontId="13" fillId="23" borderId="4" applyNumberFormat="0" applyProtection="0">
      <alignment horizontal="right" vertical="center"/>
    </xf>
    <xf numFmtId="4" fontId="13" fillId="24" borderId="4" applyNumberFormat="0" applyProtection="0">
      <alignment horizontal="right" vertical="center"/>
    </xf>
    <xf numFmtId="4" fontId="13" fillId="25" borderId="4" applyNumberFormat="0" applyProtection="0">
      <alignment horizontal="right" vertical="center"/>
    </xf>
    <xf numFmtId="4" fontId="13" fillId="26" borderId="4" applyNumberFormat="0" applyProtection="0">
      <alignment horizontal="right" vertical="center"/>
    </xf>
    <xf numFmtId="4" fontId="13" fillId="27" borderId="4" applyNumberFormat="0" applyProtection="0">
      <alignment horizontal="right" vertical="center"/>
    </xf>
    <xf numFmtId="4" fontId="13" fillId="28" borderId="4" applyNumberFormat="0" applyProtection="0">
      <alignment horizontal="right" vertical="center"/>
    </xf>
    <xf numFmtId="4" fontId="11" fillId="29" borderId="5"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4"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top" indent="1"/>
    </xf>
    <xf numFmtId="0" fontId="4" fillId="19" borderId="4" applyNumberFormat="0" applyProtection="0">
      <alignment horizontal="left" vertical="center" indent="1"/>
    </xf>
    <xf numFmtId="0" fontId="4" fillId="19" borderId="4" applyNumberFormat="0" applyProtection="0">
      <alignment horizontal="left" vertical="top" indent="1"/>
    </xf>
    <xf numFmtId="0" fontId="4" fillId="32" borderId="4" applyNumberFormat="0" applyProtection="0">
      <alignment horizontal="left" vertical="center" indent="1"/>
    </xf>
    <xf numFmtId="0" fontId="4" fillId="32" borderId="4" applyNumberFormat="0" applyProtection="0">
      <alignment horizontal="left" vertical="top" indent="1"/>
    </xf>
    <xf numFmtId="0" fontId="4" fillId="30" borderId="4" applyNumberFormat="0" applyProtection="0">
      <alignment horizontal="left" vertical="center" indent="1"/>
    </xf>
    <xf numFmtId="0" fontId="4" fillId="30" borderId="4" applyNumberFormat="0" applyProtection="0">
      <alignment horizontal="left" vertical="top" indent="1"/>
    </xf>
    <xf numFmtId="0" fontId="4" fillId="33" borderId="2" applyNumberFormat="0">
      <protection locked="0"/>
    </xf>
    <xf numFmtId="4" fontId="13" fillId="34" borderId="4" applyNumberFormat="0" applyProtection="0">
      <alignment vertical="center"/>
    </xf>
    <xf numFmtId="4" fontId="15" fillId="34" borderId="4" applyNumberFormat="0" applyProtection="0">
      <alignment vertical="center"/>
    </xf>
    <xf numFmtId="4" fontId="13" fillId="34" borderId="4" applyNumberFormat="0" applyProtection="0">
      <alignment horizontal="left" vertical="center" indent="1"/>
    </xf>
    <xf numFmtId="0" fontId="13" fillId="34" borderId="4" applyNumberFormat="0" applyProtection="0">
      <alignment horizontal="left" vertical="top" indent="1"/>
    </xf>
    <xf numFmtId="4" fontId="13" fillId="30" borderId="4" applyNumberFormat="0" applyProtection="0">
      <alignment horizontal="right" vertical="center"/>
    </xf>
    <xf numFmtId="4" fontId="15" fillId="30" borderId="4" applyNumberFormat="0" applyProtection="0">
      <alignment horizontal="right" vertical="center"/>
    </xf>
    <xf numFmtId="4" fontId="13" fillId="19" borderId="4" applyNumberFormat="0" applyProtection="0">
      <alignment horizontal="left" vertical="center" indent="1"/>
    </xf>
    <xf numFmtId="0" fontId="13" fillId="19" borderId="4" applyNumberFormat="0" applyProtection="0">
      <alignment horizontal="left" vertical="top" indent="1"/>
    </xf>
    <xf numFmtId="4" fontId="16" fillId="35" borderId="0" applyNumberFormat="0" applyProtection="0">
      <alignment horizontal="left" vertical="center" indent="1"/>
    </xf>
    <xf numFmtId="4" fontId="17" fillId="30" borderId="4"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7"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7">
      <alignment vertical="center"/>
      <protection locked="0"/>
    </xf>
    <xf numFmtId="167" fontId="2" fillId="43" borderId="7">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7">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0">
      <alignment horizontal="centerContinuous"/>
    </xf>
    <xf numFmtId="219" fontId="59" fillId="40" borderId="13">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8" applyNumberFormat="0" applyBorder="0" applyAlignment="0">
      <alignment horizontal="centerContinuous" vertical="center"/>
      <protection hidden="1"/>
    </xf>
    <xf numFmtId="1" fontId="69" fillId="76" borderId="11"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2"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0"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4"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9"/>
    <xf numFmtId="230" fontId="38" fillId="0" borderId="9"/>
    <xf numFmtId="230" fontId="38" fillId="0" borderId="9"/>
    <xf numFmtId="231" fontId="38" fillId="0" borderId="9"/>
    <xf numFmtId="231" fontId="38" fillId="0" borderId="9"/>
    <xf numFmtId="229" fontId="38" fillId="0" borderId="9"/>
    <xf numFmtId="229" fontId="38" fillId="0" borderId="9"/>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9"/>
    <xf numFmtId="233" fontId="38" fillId="0" borderId="9"/>
    <xf numFmtId="233" fontId="38" fillId="0" borderId="9"/>
    <xf numFmtId="234" fontId="38" fillId="0" borderId="9"/>
    <xf numFmtId="234" fontId="38" fillId="0" borderId="9"/>
    <xf numFmtId="232" fontId="38" fillId="0" borderId="9"/>
    <xf numFmtId="232" fontId="38" fillId="0" borderId="9"/>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9"/>
    <xf numFmtId="238" fontId="38" fillId="0" borderId="9"/>
    <xf numFmtId="238" fontId="38" fillId="0" borderId="9"/>
    <xf numFmtId="239" fontId="38" fillId="0" borderId="9"/>
    <xf numFmtId="239" fontId="38" fillId="0" borderId="9"/>
    <xf numFmtId="237" fontId="38" fillId="0" borderId="9"/>
    <xf numFmtId="237" fontId="38" fillId="0" borderId="9"/>
    <xf numFmtId="237" fontId="38" fillId="0" borderId="0"/>
    <xf numFmtId="240" fontId="4" fillId="46" borderId="0"/>
    <xf numFmtId="180" fontId="4" fillId="0" borderId="0">
      <alignment vertical="center"/>
    </xf>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1" fillId="78" borderId="15" applyNumberFormat="0" applyAlignment="0" applyProtection="0"/>
    <xf numFmtId="0" fontId="82" fillId="61"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1" fillId="78"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0" fontId="82" fillId="61" borderId="15" applyNumberFormat="0" applyAlignment="0" applyProtection="0"/>
    <xf numFmtId="189" fontId="83" fillId="61" borderId="15" applyNumberFormat="0" applyAlignment="0" applyProtection="0"/>
    <xf numFmtId="189" fontId="83" fillId="61" borderId="15" applyNumberFormat="0" applyAlignment="0" applyProtection="0"/>
    <xf numFmtId="38" fontId="84" fillId="0" borderId="0" applyNumberFormat="0" applyFill="0" applyBorder="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9" borderId="16" applyNumberFormat="0" applyAlignment="0" applyProtection="0"/>
    <xf numFmtId="0" fontId="85" fillId="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9" borderId="16" applyNumberFormat="0" applyAlignment="0" applyProtection="0"/>
    <xf numFmtId="0" fontId="85" fillId="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79" borderId="16" applyNumberFormat="0" applyAlignment="0" applyProtection="0"/>
    <xf numFmtId="0" fontId="85" fillId="79" borderId="16" applyNumberFormat="0" applyAlignment="0" applyProtection="0"/>
    <xf numFmtId="189" fontId="86" fillId="79" borderId="16"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0">
      <alignment horizontal="center"/>
    </xf>
    <xf numFmtId="37" fontId="59" fillId="0" borderId="0">
      <alignment horizontal="center" vertical="center" wrapText="1"/>
    </xf>
    <xf numFmtId="1" fontId="87" fillId="0" borderId="17">
      <alignment vertical="top"/>
    </xf>
    <xf numFmtId="173" fontId="88" fillId="0" borderId="0" applyBorder="0">
      <alignment horizontal="right"/>
    </xf>
    <xf numFmtId="173" fontId="88" fillId="0" borderId="18"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2">
      <alignment horizontal="right"/>
    </xf>
    <xf numFmtId="260" fontId="36" fillId="0" borderId="0" applyFont="0" applyFill="0" applyBorder="0" applyAlignment="0" applyProtection="0"/>
    <xf numFmtId="229" fontId="38" fillId="45" borderId="19">
      <protection locked="0"/>
    </xf>
    <xf numFmtId="230" fontId="38" fillId="45" borderId="19">
      <protection locked="0"/>
    </xf>
    <xf numFmtId="231" fontId="38" fillId="45" borderId="19">
      <protection locked="0"/>
    </xf>
    <xf numFmtId="229" fontId="38" fillId="45" borderId="19">
      <protection locked="0"/>
    </xf>
    <xf numFmtId="232" fontId="38" fillId="45" borderId="19">
      <protection locked="0"/>
    </xf>
    <xf numFmtId="233" fontId="38" fillId="45" borderId="19">
      <protection locked="0"/>
    </xf>
    <xf numFmtId="234" fontId="38" fillId="45" borderId="19">
      <protection locked="0"/>
    </xf>
    <xf numFmtId="232" fontId="38" fillId="45" borderId="19">
      <protection locked="0"/>
    </xf>
    <xf numFmtId="235" fontId="38" fillId="37" borderId="19">
      <alignment horizontal="right"/>
      <protection locked="0"/>
    </xf>
    <xf numFmtId="236" fontId="38" fillId="37" borderId="19">
      <alignment horizontal="right"/>
      <protection locked="0"/>
    </xf>
    <xf numFmtId="0" fontId="38" fillId="82" borderId="19">
      <alignment horizontal="left"/>
      <protection locked="0"/>
    </xf>
    <xf numFmtId="49" fontId="38" fillId="38" borderId="19">
      <alignment horizontal="left" vertical="top" wrapText="1"/>
      <protection locked="0"/>
    </xf>
    <xf numFmtId="237" fontId="38" fillId="45" borderId="19">
      <protection locked="0"/>
    </xf>
    <xf numFmtId="238" fontId="38" fillId="45" borderId="19">
      <protection locked="0"/>
    </xf>
    <xf numFmtId="239" fontId="38" fillId="45" borderId="19">
      <protection locked="0"/>
    </xf>
    <xf numFmtId="237" fontId="38" fillId="45" borderId="19">
      <protection locked="0"/>
    </xf>
    <xf numFmtId="49" fontId="38" fillId="38" borderId="19">
      <alignment horizontal="left"/>
      <protection locked="0"/>
    </xf>
    <xf numFmtId="261" fontId="38" fillId="45" borderId="19">
      <alignment horizontal="left" indent="1"/>
      <protection locked="0"/>
    </xf>
    <xf numFmtId="262" fontId="4" fillId="45" borderId="20"/>
    <xf numFmtId="262" fontId="4" fillId="45" borderId="20"/>
    <xf numFmtId="262" fontId="4" fillId="45" borderId="20"/>
    <xf numFmtId="262" fontId="4" fillId="45" borderId="20"/>
    <xf numFmtId="262" fontId="4" fillId="45" borderId="2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1" applyNumberFormat="0" applyFont="0" applyFill="0" applyAlignment="0" applyProtection="0"/>
    <xf numFmtId="210" fontId="95" fillId="0" borderId="22"/>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3" applyAlignment="0" applyProtection="0"/>
    <xf numFmtId="283" fontId="14" fillId="61" borderId="3"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19">
      <alignment horizontal="center"/>
      <protection locked="0"/>
    </xf>
    <xf numFmtId="285" fontId="101" fillId="45" borderId="19" applyAlignment="0">
      <protection locked="0"/>
    </xf>
    <xf numFmtId="286" fontId="101" fillId="45" borderId="19"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3" applyNumberFormat="0" applyFont="0" applyAlignment="0" applyProtection="0"/>
    <xf numFmtId="0" fontId="36" fillId="0" borderId="23" applyNumberFormat="0" applyFont="0" applyAlignment="0" applyProtection="0"/>
    <xf numFmtId="0" fontId="36" fillId="0" borderId="23" applyNumberFormat="0" applyFont="0" applyAlignment="0" applyProtection="0"/>
    <xf numFmtId="0" fontId="36" fillId="0" borderId="23" applyNumberFormat="0" applyFont="0" applyAlignment="0" applyProtection="0"/>
    <xf numFmtId="0" fontId="36" fillId="0" borderId="24" applyNumberFormat="0" applyFont="0" applyAlignment="0" applyProtection="0"/>
    <xf numFmtId="0" fontId="36" fillId="0" borderId="24" applyNumberFormat="0" applyFont="0" applyAlignment="0" applyProtection="0"/>
    <xf numFmtId="0" fontId="36" fillId="0" borderId="24" applyNumberFormat="0" applyFont="0" applyAlignment="0" applyProtection="0"/>
    <xf numFmtId="0" fontId="36" fillId="0" borderId="24"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5"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6"/>
    <xf numFmtId="291" fontId="39" fillId="46" borderId="12">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2"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27"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28" applyNumberFormat="0" applyAlignment="0" applyProtection="0">
      <alignment horizontal="left" vertical="center"/>
    </xf>
    <xf numFmtId="180" fontId="73" fillId="0" borderId="29">
      <alignment horizontal="left" vertical="center"/>
    </xf>
    <xf numFmtId="2" fontId="69" fillId="76" borderId="0" applyAlignment="0">
      <alignment horizontal="right"/>
      <protection locked="0"/>
    </xf>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7" fillId="0" borderId="30"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0" fontId="118" fillId="0" borderId="31" applyNumberFormat="0" applyFill="0" applyAlignment="0" applyProtection="0"/>
    <xf numFmtId="189" fontId="119" fillId="0" borderId="31"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0"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0" fontId="121" fillId="0" borderId="32" applyNumberFormat="0" applyFill="0" applyAlignment="0" applyProtection="0"/>
    <xf numFmtId="189" fontId="122" fillId="0" borderId="32"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3" fillId="0" borderId="14"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189" fontId="125" fillId="0" borderId="33"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4"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27" applyNumberFormat="0" applyBorder="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7" fillId="14" borderId="35" applyNumberFormat="0" applyAlignment="0" applyProtection="0"/>
    <xf numFmtId="0" fontId="138" fillId="60"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7" fillId="14"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0" fontId="138" fillId="60" borderId="35" applyNumberFormat="0" applyAlignment="0" applyProtection="0"/>
    <xf numFmtId="189" fontId="139" fillId="60" borderId="35" applyNumberFormat="0" applyAlignment="0" applyProtection="0"/>
    <xf numFmtId="189" fontId="139" fillId="60" borderId="35"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0" fillId="0" borderId="36"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189" fontId="152" fillId="0" borderId="37"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18"/>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0"/>
    <xf numFmtId="311" fontId="40" fillId="0" borderId="38"/>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38"/>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7" fillId="34"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39" applyNumberFormat="0" applyFont="0" applyAlignment="0" applyProtection="0"/>
    <xf numFmtId="0" fontId="7" fillId="34"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39"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0" borderId="0" applyNumberFormat="0" applyFont="0" applyFill="0" applyBorder="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13" borderId="39" applyNumberFormat="0" applyFont="0" applyAlignment="0" applyProtection="0"/>
    <xf numFmtId="0" fontId="4"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0" fontId="7" fillId="34" borderId="39" applyNumberFormat="0" applyFont="0" applyAlignment="0" applyProtection="0"/>
    <xf numFmtId="189" fontId="4" fillId="34" borderId="39" applyNumberFormat="0" applyFont="0" applyAlignment="0" applyProtection="0"/>
    <xf numFmtId="189" fontId="4" fillId="34" borderId="39" applyNumberFormat="0" applyFont="0" applyAlignment="0" applyProtection="0"/>
    <xf numFmtId="0" fontId="168" fillId="83" borderId="0" applyAlignment="0" applyProtection="0">
      <alignment horizontal="left" vertical="top" wrapText="1"/>
    </xf>
    <xf numFmtId="284" fontId="4" fillId="45" borderId="40" applyFont="0" applyFill="0" applyBorder="0" applyAlignment="0" applyProtection="0">
      <protection locked="0"/>
    </xf>
    <xf numFmtId="37" fontId="4" fillId="0" borderId="0"/>
    <xf numFmtId="318" fontId="35" fillId="50" borderId="41" applyNumberFormat="0">
      <alignment vertical="center"/>
    </xf>
    <xf numFmtId="318" fontId="35" fillId="88" borderId="41" applyNumberFormat="0">
      <alignment vertical="center"/>
    </xf>
    <xf numFmtId="318" fontId="35" fillId="40" borderId="41" applyNumberFormat="0">
      <alignment vertical="center"/>
    </xf>
    <xf numFmtId="318" fontId="35" fillId="38" borderId="41" applyNumberFormat="0">
      <alignment vertical="center"/>
    </xf>
    <xf numFmtId="318" fontId="35" fillId="89" borderId="41" applyNumberFormat="0">
      <alignment vertical="center"/>
    </xf>
    <xf numFmtId="318" fontId="35" fillId="46" borderId="41" applyNumberFormat="0">
      <alignment vertical="center"/>
    </xf>
    <xf numFmtId="318" fontId="35" fillId="90" borderId="41" applyNumberFormat="0">
      <alignment vertical="center"/>
    </xf>
    <xf numFmtId="318" fontId="35" fillId="80" borderId="41" applyNumberFormat="0">
      <alignment vertical="center"/>
    </xf>
    <xf numFmtId="318" fontId="35" fillId="91" borderId="41" applyNumberFormat="0">
      <alignment vertical="center"/>
    </xf>
    <xf numFmtId="318" fontId="35" fillId="92" borderId="41" applyNumberFormat="0">
      <alignment vertical="center"/>
    </xf>
    <xf numFmtId="318" fontId="169" fillId="45" borderId="41">
      <protection locked="0"/>
    </xf>
    <xf numFmtId="318" fontId="169" fillId="37" borderId="41">
      <protection locked="0"/>
    </xf>
    <xf numFmtId="318" fontId="170" fillId="37" borderId="42"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3">
      <alignment vertical="center"/>
    </xf>
    <xf numFmtId="0" fontId="34" fillId="95" borderId="27" applyNumberFormat="0" applyFont="0" applyAlignment="0">
      <alignment vertical="center"/>
    </xf>
    <xf numFmtId="0" fontId="34" fillId="45" borderId="27" applyNumberFormat="0" applyFont="0" applyAlignment="0">
      <alignment vertical="center"/>
    </xf>
    <xf numFmtId="0" fontId="34" fillId="37" borderId="27" applyNumberFormat="0" applyFont="0" applyAlignment="0">
      <alignment vertical="center"/>
    </xf>
    <xf numFmtId="0" fontId="34" fillId="96" borderId="27"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4" applyNumberFormat="0" applyBorder="0" applyAlignment="0">
      <alignment horizontal="center"/>
      <protection hidden="1"/>
    </xf>
    <xf numFmtId="180" fontId="177" fillId="0" borderId="44" applyNumberFormat="0" applyBorder="0" applyAlignment="0">
      <alignment horizontal="center"/>
      <protection locked="0"/>
    </xf>
    <xf numFmtId="2" fontId="178" fillId="50" borderId="12">
      <alignment horizontal="left"/>
    </xf>
    <xf numFmtId="0" fontId="179" fillId="78" borderId="45"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4" fillId="0" borderId="0" applyNumberFormat="0" applyFont="0" applyFill="0" applyBorder="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179" fillId="78" borderId="45" applyNumberFormat="0" applyAlignment="0" applyProtection="0"/>
    <xf numFmtId="0" fontId="4" fillId="0" borderId="0" applyNumberFormat="0" applyFont="0" applyFill="0" applyBorder="0" applyAlignment="0" applyProtection="0"/>
    <xf numFmtId="0" fontId="179" fillId="78"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78" borderId="45" applyNumberFormat="0" applyAlignment="0" applyProtection="0"/>
    <xf numFmtId="0" fontId="179" fillId="61" borderId="45" applyNumberFormat="0" applyAlignment="0" applyProtection="0"/>
    <xf numFmtId="0" fontId="4" fillId="0" borderId="0" applyNumberFormat="0" applyFont="0" applyFill="0" applyBorder="0" applyAlignment="0" applyProtection="0"/>
    <xf numFmtId="0" fontId="179" fillId="61" borderId="45" applyNumberFormat="0" applyAlignment="0" applyProtection="0"/>
    <xf numFmtId="0" fontId="4" fillId="0" borderId="0" applyNumberFormat="0" applyFont="0" applyFill="0" applyBorder="0" applyAlignment="0" applyProtection="0"/>
    <xf numFmtId="0" fontId="179" fillId="78" borderId="45"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0" fontId="179" fillId="61" borderId="45" applyNumberFormat="0" applyAlignment="0" applyProtection="0"/>
    <xf numFmtId="189" fontId="180" fillId="61" borderId="45" applyNumberFormat="0" applyAlignment="0" applyProtection="0"/>
    <xf numFmtId="189" fontId="180" fillId="61" borderId="45"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330" fontId="2" fillId="101" borderId="7">
      <alignment vertical="center"/>
    </xf>
    <xf numFmtId="0"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2" fillId="101"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19" fillId="90" borderId="7">
      <alignment vertical="center"/>
    </xf>
    <xf numFmtId="167" fontId="2" fillId="101"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19" fillId="101" borderId="7">
      <alignment vertical="center"/>
    </xf>
    <xf numFmtId="167" fontId="2" fillId="101" borderId="7">
      <alignment vertical="center"/>
    </xf>
    <xf numFmtId="0" fontId="19" fillId="101" borderId="7">
      <alignment vertical="center"/>
    </xf>
    <xf numFmtId="167" fontId="2" fillId="101" borderId="7">
      <alignment vertical="center"/>
    </xf>
    <xf numFmtId="0" fontId="19" fillId="101" borderId="7">
      <alignment vertical="center"/>
    </xf>
    <xf numFmtId="167" fontId="2" fillId="101" borderId="7">
      <alignment vertical="center"/>
    </xf>
    <xf numFmtId="0" fontId="19" fillId="101" borderId="7">
      <alignment vertical="center"/>
    </xf>
    <xf numFmtId="167"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171" fontId="2" fillId="101" borderId="7">
      <alignment vertical="center"/>
    </xf>
    <xf numFmtId="167"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0" fontId="4" fillId="32" borderId="4" applyNumberFormat="0" applyProtection="0">
      <alignment horizontal="left" vertical="center" indent="1"/>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4" fillId="0" borderId="0" applyNumberFormat="0" applyFont="0" applyFill="0" applyBorder="0" applyAlignment="0" applyProtection="0"/>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101" borderId="7">
      <alignment vertical="center"/>
    </xf>
    <xf numFmtId="171" fontId="2" fillId="101" borderId="7">
      <alignment vertical="center"/>
    </xf>
    <xf numFmtId="171" fontId="19" fillId="101" borderId="7">
      <alignment vertical="center"/>
    </xf>
    <xf numFmtId="171" fontId="2" fillId="101" borderId="7">
      <alignment vertical="center"/>
    </xf>
    <xf numFmtId="171" fontId="19" fillId="101" borderId="7">
      <alignment vertical="center"/>
    </xf>
    <xf numFmtId="171" fontId="2"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67" fontId="19" fillId="90"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71" fontId="19" fillId="101" borderId="7">
      <alignment vertical="center"/>
    </xf>
    <xf numFmtId="167" fontId="2" fillId="101" borderId="7">
      <alignment vertical="center"/>
    </xf>
    <xf numFmtId="171" fontId="19" fillId="101" borderId="7">
      <alignment vertical="center"/>
    </xf>
    <xf numFmtId="167" fontId="2" fillId="101" borderId="7">
      <alignment vertical="center"/>
    </xf>
    <xf numFmtId="171" fontId="19" fillId="101" borderId="7">
      <alignment vertical="center"/>
    </xf>
    <xf numFmtId="167" fontId="2" fillId="101" borderId="7">
      <alignment vertical="center"/>
    </xf>
    <xf numFmtId="171" fontId="19" fillId="101" borderId="7">
      <alignment vertical="center"/>
    </xf>
    <xf numFmtId="167"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71"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71" fontId="19" fillId="90" borderId="7">
      <alignment vertical="center"/>
    </xf>
    <xf numFmtId="167" fontId="2" fillId="101" borderId="7">
      <alignment vertical="center"/>
    </xf>
    <xf numFmtId="171" fontId="19" fillId="90" borderId="7">
      <alignment vertical="center"/>
    </xf>
    <xf numFmtId="167" fontId="2" fillId="101" borderId="7">
      <alignment vertical="center"/>
    </xf>
    <xf numFmtId="167"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19" fillId="90"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4" fillId="0" borderId="0" applyNumberFormat="0" applyFont="0" applyFill="0" applyBorder="0" applyAlignment="0" applyProtection="0"/>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101" borderId="7">
      <alignment vertical="center"/>
    </xf>
    <xf numFmtId="331" fontId="2" fillId="101" borderId="7">
      <alignment vertical="center"/>
    </xf>
    <xf numFmtId="171" fontId="19" fillId="101" borderId="7">
      <alignment vertical="center"/>
    </xf>
    <xf numFmtId="331" fontId="2" fillId="101" borderId="7">
      <alignment vertical="center"/>
    </xf>
    <xf numFmtId="171" fontId="19" fillId="101" borderId="7">
      <alignment vertical="center"/>
    </xf>
    <xf numFmtId="331" fontId="2" fillId="101" borderId="7">
      <alignment vertical="center"/>
    </xf>
    <xf numFmtId="171" fontId="19" fillId="101" borderId="7">
      <alignment vertical="center"/>
    </xf>
    <xf numFmtId="33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7">
      <alignment vertical="center"/>
    </xf>
    <xf numFmtId="331" fontId="19"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101" borderId="7">
      <alignment vertical="center"/>
    </xf>
    <xf numFmtId="331" fontId="19"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331" fontId="2" fillId="101" borderId="7">
      <alignment vertical="center"/>
    </xf>
    <xf numFmtId="33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331" fontId="19" fillId="90" borderId="7">
      <alignment vertical="center"/>
    </xf>
    <xf numFmtId="331" fontId="19" fillId="90" borderId="7">
      <alignment vertical="center"/>
    </xf>
    <xf numFmtId="331" fontId="19" fillId="90" borderId="7">
      <alignment vertical="center"/>
    </xf>
    <xf numFmtId="171" fontId="19" fillId="90" borderId="7">
      <alignment vertical="center"/>
    </xf>
    <xf numFmtId="331" fontId="19" fillId="90" borderId="7">
      <alignment vertical="center"/>
    </xf>
    <xf numFmtId="331" fontId="2" fillId="101" borderId="7">
      <alignment vertical="center"/>
    </xf>
    <xf numFmtId="331" fontId="2" fillId="101" borderId="7">
      <alignment vertical="center"/>
    </xf>
    <xf numFmtId="331" fontId="2" fillId="101" borderId="7">
      <alignment vertical="center"/>
    </xf>
    <xf numFmtId="331" fontId="2" fillId="101" borderId="7">
      <alignment vertical="center"/>
    </xf>
    <xf numFmtId="331" fontId="19" fillId="90" borderId="7">
      <alignment vertical="center"/>
    </xf>
    <xf numFmtId="171" fontId="19" fillId="90" borderId="7">
      <alignment vertical="center"/>
    </xf>
    <xf numFmtId="331" fontId="2" fillId="101" borderId="7">
      <alignment vertical="center"/>
    </xf>
    <xf numFmtId="171" fontId="19" fillId="90" borderId="7">
      <alignment vertical="center"/>
    </xf>
    <xf numFmtId="331" fontId="2" fillId="101" borderId="7">
      <alignment vertical="center"/>
    </xf>
    <xf numFmtId="171"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19" fillId="90"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101" borderId="7">
      <alignment vertical="center"/>
    </xf>
    <xf numFmtId="171" fontId="2" fillId="101" borderId="7">
      <alignment vertical="center"/>
    </xf>
    <xf numFmtId="0" fontId="19" fillId="101" borderId="7">
      <alignment vertical="center"/>
    </xf>
    <xf numFmtId="171" fontId="2" fillId="101" borderId="7">
      <alignment vertical="center"/>
    </xf>
    <xf numFmtId="0" fontId="19" fillId="101" borderId="7">
      <alignment vertical="center"/>
    </xf>
    <xf numFmtId="171" fontId="2" fillId="101" borderId="7">
      <alignment vertical="center"/>
    </xf>
    <xf numFmtId="0" fontId="19" fillId="101" borderId="7">
      <alignment vertical="center"/>
    </xf>
    <xf numFmtId="171" fontId="2" fillId="101" borderId="7">
      <alignment vertical="center"/>
    </xf>
    <xf numFmtId="0" fontId="2" fillId="101" borderId="7">
      <alignment vertical="center"/>
    </xf>
    <xf numFmtId="0" fontId="2" fillId="101" borderId="7">
      <alignment vertical="center"/>
    </xf>
    <xf numFmtId="0"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7">
      <alignment vertical="center"/>
    </xf>
    <xf numFmtId="171"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101" borderId="7">
      <alignment vertical="center"/>
    </xf>
    <xf numFmtId="171" fontId="19"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71" fontId="2" fillId="101" borderId="7">
      <alignment vertical="center"/>
    </xf>
    <xf numFmtId="171"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19" fillId="90" borderId="7">
      <alignment vertical="center"/>
    </xf>
    <xf numFmtId="0" fontId="19" fillId="90" borderId="7">
      <alignment vertical="center"/>
    </xf>
    <xf numFmtId="0" fontId="19" fillId="90" borderId="7">
      <alignment vertical="center"/>
    </xf>
    <xf numFmtId="0"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2" fillId="101" borderId="7">
      <alignment vertical="center"/>
    </xf>
    <xf numFmtId="0"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171" fontId="19" fillId="90" borderId="7">
      <alignment vertical="center"/>
    </xf>
    <xf numFmtId="171" fontId="19" fillId="90" borderId="7">
      <alignment vertical="center"/>
    </xf>
    <xf numFmtId="171" fontId="19" fillId="90" borderId="7">
      <alignment vertical="center"/>
    </xf>
    <xf numFmtId="0" fontId="19" fillId="90" borderId="7">
      <alignment vertical="center"/>
    </xf>
    <xf numFmtId="171" fontId="19" fillId="90" borderId="7">
      <alignment vertical="center"/>
    </xf>
    <xf numFmtId="171" fontId="2" fillId="101" borderId="7">
      <alignment vertical="center"/>
    </xf>
    <xf numFmtId="171" fontId="2" fillId="101" borderId="7">
      <alignment vertical="center"/>
    </xf>
    <xf numFmtId="171" fontId="2" fillId="101" borderId="7">
      <alignment vertical="center"/>
    </xf>
    <xf numFmtId="171" fontId="2" fillId="101" borderId="7">
      <alignment vertical="center"/>
    </xf>
    <xf numFmtId="171" fontId="19" fillId="90" borderId="7">
      <alignment vertical="center"/>
    </xf>
    <xf numFmtId="0" fontId="19" fillId="90" borderId="7">
      <alignment vertical="center"/>
    </xf>
    <xf numFmtId="171" fontId="2" fillId="101" borderId="7">
      <alignment vertical="center"/>
    </xf>
    <xf numFmtId="0" fontId="19" fillId="90" borderId="7">
      <alignment vertical="center"/>
    </xf>
    <xf numFmtId="171" fontId="2" fillId="101" borderId="7">
      <alignment vertical="center"/>
    </xf>
    <xf numFmtId="0" fontId="19" fillId="90"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7">
      <alignment vertical="center"/>
    </xf>
    <xf numFmtId="167"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101" borderId="7">
      <alignment vertical="center"/>
    </xf>
    <xf numFmtId="167" fontId="19"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7">
      <alignment vertical="center"/>
    </xf>
    <xf numFmtId="0" fontId="19"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2" fillId="101" borderId="7">
      <alignment vertical="center"/>
    </xf>
    <xf numFmtId="167" fontId="19" fillId="90" borderId="7">
      <alignment vertical="center"/>
    </xf>
    <xf numFmtId="167" fontId="19" fillId="90" borderId="7">
      <alignment vertical="center"/>
    </xf>
    <xf numFmtId="167" fontId="19" fillId="90" borderId="7">
      <alignment vertical="center"/>
    </xf>
    <xf numFmtId="167" fontId="19" fillId="90" borderId="7">
      <alignment vertical="center"/>
    </xf>
    <xf numFmtId="0" fontId="19" fillId="101" borderId="7">
      <alignment vertical="center"/>
    </xf>
    <xf numFmtId="0" fontId="19"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2" fillId="101" borderId="7">
      <alignment vertical="center"/>
    </xf>
    <xf numFmtId="0" fontId="4" fillId="0" borderId="0" applyNumberFormat="0" applyFont="0" applyFill="0" applyBorder="0" applyAlignment="0" applyProtection="0"/>
    <xf numFmtId="167" fontId="2" fillId="101" borderId="7">
      <alignment vertical="center"/>
    </xf>
    <xf numFmtId="167" fontId="2" fillId="101" borderId="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7">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18">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29">
      <alignment horizontal="right"/>
    </xf>
    <xf numFmtId="180" fontId="59" fillId="0" borderId="27" applyNumberFormat="0" applyFont="0" applyBorder="0">
      <alignment horizontal="right"/>
    </xf>
    <xf numFmtId="180" fontId="190" fillId="0" borderId="0" applyFill="0"/>
    <xf numFmtId="180" fontId="59" fillId="0" borderId="0" applyFill="0"/>
    <xf numFmtId="334" fontId="12" fillId="0" borderId="29"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29"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29"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29"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29"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29" applyFill="0"/>
    <xf numFmtId="180" fontId="4" fillId="0" borderId="0" applyNumberFormat="0" applyFont="0" applyFill="0" applyBorder="0" applyAlignment="0"/>
    <xf numFmtId="180" fontId="59" fillId="0" borderId="0" applyFill="0">
      <alignment horizontal="left" indent="6"/>
    </xf>
    <xf numFmtId="335" fontId="39" fillId="46" borderId="12">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 borderId="27">
      <alignment vertical="center"/>
      <protection locked="0"/>
    </xf>
    <xf numFmtId="0" fontId="19"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2" fillId="3" borderId="27">
      <alignment vertical="center"/>
      <protection locked="0"/>
    </xf>
    <xf numFmtId="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2" fillId="3" borderId="27">
      <alignment vertical="center"/>
      <protection locked="0"/>
    </xf>
    <xf numFmtId="0" fontId="19" fillId="36"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0" fontId="2" fillId="3" borderId="27">
      <alignment vertical="center"/>
      <protection locked="0"/>
    </xf>
    <xf numFmtId="0"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2" fillId="3" borderId="27">
      <alignment vertical="center"/>
      <protection locked="0"/>
    </xf>
    <xf numFmtId="337" fontId="19" fillId="36"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 borderId="27">
      <alignment vertical="center"/>
      <protection locked="0"/>
    </xf>
    <xf numFmtId="171" fontId="2" fillId="3" borderId="27">
      <alignment vertical="center"/>
      <protection locked="0"/>
    </xf>
    <xf numFmtId="167" fontId="19" fillId="3" borderId="27">
      <alignment vertical="center"/>
      <protection locked="0"/>
    </xf>
    <xf numFmtId="171" fontId="2" fillId="3" borderId="27">
      <alignment vertical="center"/>
      <protection locked="0"/>
    </xf>
    <xf numFmtId="167" fontId="19" fillId="3" borderId="27">
      <alignment vertical="center"/>
      <protection locked="0"/>
    </xf>
    <xf numFmtId="171" fontId="2" fillId="3" borderId="27">
      <alignment vertical="center"/>
      <protection locked="0"/>
    </xf>
    <xf numFmtId="167" fontId="19" fillId="3" borderId="27">
      <alignment vertical="center"/>
      <protection locked="0"/>
    </xf>
    <xf numFmtId="171"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27">
      <alignment vertical="center"/>
      <protection locked="0"/>
    </xf>
    <xf numFmtId="171" fontId="19"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 borderId="27">
      <alignment vertical="center"/>
      <protection locked="0"/>
    </xf>
    <xf numFmtId="171" fontId="19"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67"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71" fontId="2" fillId="3" borderId="27">
      <alignment vertical="center"/>
      <protection locked="0"/>
    </xf>
    <xf numFmtId="16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19" fillId="3" borderId="27">
      <alignment vertical="center"/>
      <protection locked="0"/>
    </xf>
    <xf numFmtId="33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337" fontId="2" fillId="3"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67"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 borderId="27">
      <alignment vertical="center"/>
      <protection locked="0"/>
    </xf>
    <xf numFmtId="170" fontId="19"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170" fontId="2" fillId="3" borderId="27">
      <alignment vertical="center"/>
      <protection locked="0"/>
    </xf>
    <xf numFmtId="170"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2" fillId="3" borderId="27">
      <alignment vertical="center"/>
      <protection locked="0"/>
    </xf>
    <xf numFmtId="170" fontId="19" fillId="36"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70" fontId="2" fillId="3" borderId="27">
      <alignment vertical="center"/>
      <protection locked="0"/>
    </xf>
    <xf numFmtId="170"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 borderId="27">
      <alignment vertical="center"/>
      <protection locked="0"/>
    </xf>
    <xf numFmtId="167" fontId="2" fillId="3" borderId="27">
      <alignment vertical="center"/>
      <protection locked="0"/>
    </xf>
    <xf numFmtId="167" fontId="19" fillId="3" borderId="27">
      <alignment vertical="center"/>
      <protection locked="0"/>
    </xf>
    <xf numFmtId="167" fontId="2" fillId="3" borderId="27">
      <alignment vertical="center"/>
      <protection locked="0"/>
    </xf>
    <xf numFmtId="167" fontId="19" fillId="3" borderId="27">
      <alignment vertical="center"/>
      <protection locked="0"/>
    </xf>
    <xf numFmtId="167" fontId="2"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2" fillId="3" borderId="27">
      <alignment vertical="center"/>
      <protection locked="0"/>
    </xf>
    <xf numFmtId="167"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27">
      <alignment vertical="center"/>
      <protection locked="0"/>
    </xf>
    <xf numFmtId="171" fontId="19"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 borderId="27">
      <alignment vertical="center"/>
      <protection locked="0"/>
    </xf>
    <xf numFmtId="171" fontId="19"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19" fillId="36"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2" fillId="3" borderId="27">
      <alignment vertical="center"/>
      <protection locked="0"/>
    </xf>
    <xf numFmtId="171" fontId="19" fillId="36"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0" fontId="4" fillId="0" borderId="0" applyNumberFormat="0" applyFont="0" applyFill="0" applyBorder="0" applyAlignment="0" applyProtection="0"/>
    <xf numFmtId="171" fontId="2" fillId="3" borderId="27">
      <alignment vertical="center"/>
      <protection locked="0"/>
    </xf>
    <xf numFmtId="171" fontId="19" fillId="36" borderId="27">
      <alignment vertical="center"/>
      <protection locked="0"/>
    </xf>
    <xf numFmtId="167" fontId="19" fillId="36"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 borderId="27">
      <alignment vertical="center"/>
      <protection locked="0"/>
    </xf>
    <xf numFmtId="337" fontId="19"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27">
      <alignment vertical="center"/>
      <protection locked="0"/>
    </xf>
    <xf numFmtId="167" fontId="19" fillId="3" borderId="27">
      <alignment vertical="center"/>
      <protection locked="0"/>
    </xf>
    <xf numFmtId="167" fontId="19"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2" fillId="3"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337" fontId="19" fillId="36"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16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337" fontId="2" fillId="3" borderId="27">
      <alignment vertical="center"/>
      <protection locked="0"/>
    </xf>
    <xf numFmtId="337" fontId="2" fillId="3" borderId="27">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27">
      <alignment vertical="center"/>
      <protection locked="0"/>
    </xf>
    <xf numFmtId="167" fontId="19" fillId="36" borderId="27">
      <alignment vertical="center"/>
      <protection locked="0"/>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2" fillId="43"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9"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6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38" borderId="27">
      <alignment vertical="center"/>
    </xf>
    <xf numFmtId="337" fontId="2" fillId="43" borderId="27">
      <alignment vertical="center"/>
    </xf>
    <xf numFmtId="167" fontId="19"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2" fillId="43" borderId="27">
      <alignment vertical="center"/>
    </xf>
    <xf numFmtId="337" fontId="19" fillId="38" borderId="27">
      <alignment vertical="center"/>
    </xf>
    <xf numFmtId="337" fontId="2" fillId="43" borderId="27">
      <alignment vertical="center"/>
    </xf>
    <xf numFmtId="337" fontId="19" fillId="38" borderId="27">
      <alignment vertical="center"/>
    </xf>
    <xf numFmtId="167" fontId="19" fillId="43" borderId="27">
      <alignment vertical="center"/>
    </xf>
    <xf numFmtId="337" fontId="2" fillId="43" borderId="27">
      <alignment vertical="center"/>
    </xf>
    <xf numFmtId="167" fontId="19" fillId="43" borderId="27">
      <alignment vertical="center"/>
    </xf>
    <xf numFmtId="337" fontId="2" fillId="43" borderId="27">
      <alignment vertical="center"/>
    </xf>
    <xf numFmtId="167" fontId="19" fillId="43" borderId="27">
      <alignment vertical="center"/>
    </xf>
    <xf numFmtId="33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27">
      <alignment vertical="center"/>
    </xf>
    <xf numFmtId="331" fontId="19"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43" borderId="27">
      <alignment vertical="center"/>
    </xf>
    <xf numFmtId="331" fontId="19"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33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331" fontId="19" fillId="38" borderId="27">
      <alignment vertical="center"/>
    </xf>
    <xf numFmtId="331" fontId="19" fillId="38" borderId="27">
      <alignment vertical="center"/>
    </xf>
    <xf numFmtId="331" fontId="19" fillId="38" borderId="27">
      <alignment vertical="center"/>
    </xf>
    <xf numFmtId="0" fontId="4" fillId="0" borderId="0" applyNumberFormat="0" applyFont="0" applyFill="0" applyBorder="0" applyAlignment="0" applyProtection="0"/>
    <xf numFmtId="331" fontId="19" fillId="38" borderId="27">
      <alignment vertical="center"/>
    </xf>
    <xf numFmtId="331" fontId="2" fillId="43" borderId="27">
      <alignment vertical="center"/>
    </xf>
    <xf numFmtId="331" fontId="2" fillId="43" borderId="27">
      <alignment vertical="center"/>
    </xf>
    <xf numFmtId="331" fontId="2" fillId="43" borderId="27">
      <alignment vertical="center"/>
    </xf>
    <xf numFmtId="331" fontId="2" fillId="43" borderId="27">
      <alignment vertical="center"/>
    </xf>
    <xf numFmtId="331" fontId="19" fillId="38"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0" fontId="4" fillId="0" borderId="0" applyNumberFormat="0" applyFont="0" applyFill="0" applyBorder="0" applyAlignment="0" applyProtection="0"/>
    <xf numFmtId="331" fontId="2" fillId="43" borderId="27">
      <alignment vertical="center"/>
    </xf>
    <xf numFmtId="331" fontId="19" fillId="38"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38" borderId="27">
      <alignment vertical="center"/>
    </xf>
    <xf numFmtId="337" fontId="2" fillId="43" borderId="27">
      <alignment vertical="center"/>
    </xf>
    <xf numFmtId="171" fontId="19" fillId="43" borderId="27">
      <alignment vertical="center"/>
    </xf>
    <xf numFmtId="337" fontId="2" fillId="43" borderId="27">
      <alignment vertical="center"/>
    </xf>
    <xf numFmtId="171" fontId="19" fillId="43" borderId="27">
      <alignment vertical="center"/>
    </xf>
    <xf numFmtId="337" fontId="2" fillId="43" borderId="27">
      <alignment vertical="center"/>
    </xf>
    <xf numFmtId="171" fontId="19" fillId="43" borderId="27">
      <alignment vertical="center"/>
    </xf>
    <xf numFmtId="337" fontId="2" fillId="43" borderId="27">
      <alignment vertical="center"/>
    </xf>
    <xf numFmtId="171" fontId="19" fillId="43" borderId="27">
      <alignment vertical="center"/>
    </xf>
    <xf numFmtId="337"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4" fillId="0" borderId="0" applyNumberFormat="0" applyFont="0" applyFill="0" applyBorder="0" applyAlignment="0" applyProtection="0"/>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27">
      <alignment vertical="center"/>
    </xf>
    <xf numFmtId="171"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71"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171" fontId="19" fillId="38" borderId="27">
      <alignment vertical="center"/>
    </xf>
    <xf numFmtId="337" fontId="2" fillId="43" borderId="27">
      <alignment vertical="center"/>
    </xf>
    <xf numFmtId="171"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43" borderId="27">
      <alignment vertical="center"/>
    </xf>
    <xf numFmtId="171" fontId="2" fillId="43" borderId="27">
      <alignment vertical="center"/>
    </xf>
    <xf numFmtId="0" fontId="19" fillId="43" borderId="27">
      <alignment vertical="center"/>
    </xf>
    <xf numFmtId="171" fontId="2" fillId="43" borderId="27">
      <alignment vertical="center"/>
    </xf>
    <xf numFmtId="0" fontId="19" fillId="43" borderId="27">
      <alignment vertical="center"/>
    </xf>
    <xf numFmtId="171" fontId="2" fillId="43" borderId="27">
      <alignment vertical="center"/>
    </xf>
    <xf numFmtId="0" fontId="19" fillId="43" borderId="27">
      <alignment vertical="center"/>
    </xf>
    <xf numFmtId="171" fontId="2" fillId="43" borderId="27">
      <alignment vertical="center"/>
    </xf>
    <xf numFmtId="0" fontId="2" fillId="43" borderId="27">
      <alignment vertical="center"/>
    </xf>
    <xf numFmtId="0" fontId="2" fillId="43" borderId="27">
      <alignment vertical="center"/>
    </xf>
    <xf numFmtId="0"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0"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0" fontId="19" fillId="38" borderId="27">
      <alignment vertical="center"/>
    </xf>
    <xf numFmtId="171" fontId="2" fillId="43" borderId="27">
      <alignment vertical="center"/>
    </xf>
    <xf numFmtId="0" fontId="19" fillId="38" borderId="27">
      <alignment vertical="center"/>
    </xf>
    <xf numFmtId="171" fontId="2" fillId="43" borderId="27">
      <alignment vertical="center"/>
    </xf>
    <xf numFmtId="0" fontId="19" fillId="38"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27">
      <alignment vertical="center"/>
    </xf>
    <xf numFmtId="33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43" borderId="27">
      <alignment vertical="center"/>
    </xf>
    <xf numFmtId="337" fontId="19"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2" fillId="43" borderId="27">
      <alignment vertical="center"/>
    </xf>
    <xf numFmtId="337" fontId="19" fillId="38" borderId="27">
      <alignment vertical="center"/>
    </xf>
    <xf numFmtId="337" fontId="19" fillId="38" borderId="27">
      <alignment vertical="center"/>
    </xf>
    <xf numFmtId="337" fontId="19" fillId="38" borderId="27">
      <alignment vertical="center"/>
    </xf>
    <xf numFmtId="33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337" fontId="2" fillId="43" borderId="27">
      <alignment vertical="center"/>
    </xf>
    <xf numFmtId="33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27">
      <alignment vertical="center"/>
    </xf>
    <xf numFmtId="0" fontId="19"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43" borderId="27">
      <alignment vertical="center"/>
    </xf>
    <xf numFmtId="0" fontId="19"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2" fillId="43" borderId="27">
      <alignment vertical="center"/>
    </xf>
    <xf numFmtId="0"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19" fillId="38" borderId="27">
      <alignment vertical="center"/>
    </xf>
    <xf numFmtId="0" fontId="2" fillId="43" borderId="27">
      <alignment vertical="center"/>
    </xf>
    <xf numFmtId="0" fontId="2" fillId="43" borderId="27">
      <alignment vertical="center"/>
    </xf>
    <xf numFmtId="0" fontId="2" fillId="43" borderId="27">
      <alignment vertical="center"/>
    </xf>
    <xf numFmtId="0" fontId="2" fillId="43" borderId="27">
      <alignment vertical="center"/>
    </xf>
    <xf numFmtId="0" fontId="19" fillId="38" borderId="27">
      <alignment vertical="center"/>
    </xf>
    <xf numFmtId="0" fontId="19" fillId="38" borderId="27">
      <alignment vertical="center"/>
    </xf>
    <xf numFmtId="0" fontId="2" fillId="43" borderId="27">
      <alignment vertical="center"/>
    </xf>
    <xf numFmtId="0" fontId="19" fillId="38" borderId="27">
      <alignment vertical="center"/>
    </xf>
    <xf numFmtId="0" fontId="2" fillId="43" borderId="27">
      <alignment vertical="center"/>
    </xf>
    <xf numFmtId="0"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0" fontId="4" fillId="0" borderId="0" applyNumberFormat="0" applyFont="0" applyFill="0" applyBorder="0" applyAlignment="0" applyProtection="0"/>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43" borderId="27">
      <alignment vertical="center"/>
    </xf>
    <xf numFmtId="171" fontId="2" fillId="43" borderId="27">
      <alignment vertical="center"/>
    </xf>
    <xf numFmtId="167" fontId="19" fillId="43" borderId="27">
      <alignment vertical="center"/>
    </xf>
    <xf numFmtId="171" fontId="2" fillId="43" borderId="27">
      <alignment vertical="center"/>
    </xf>
    <xf numFmtId="167" fontId="19" fillId="43" borderId="27">
      <alignment vertical="center"/>
    </xf>
    <xf numFmtId="171" fontId="2" fillId="43" borderId="27">
      <alignment vertical="center"/>
    </xf>
    <xf numFmtId="167" fontId="19" fillId="43" borderId="27">
      <alignment vertical="center"/>
    </xf>
    <xf numFmtId="171"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27">
      <alignment vertical="center"/>
    </xf>
    <xf numFmtId="171"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43" borderId="27">
      <alignment vertical="center"/>
    </xf>
    <xf numFmtId="171" fontId="19"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71" fontId="2" fillId="43" borderId="27">
      <alignment vertical="center"/>
    </xf>
    <xf numFmtId="171"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71" fontId="19" fillId="38" borderId="27">
      <alignment vertical="center"/>
    </xf>
    <xf numFmtId="171" fontId="19" fillId="38" borderId="27">
      <alignment vertical="center"/>
    </xf>
    <xf numFmtId="171" fontId="19" fillId="38" borderId="27">
      <alignment vertical="center"/>
    </xf>
    <xf numFmtId="167" fontId="19" fillId="38" borderId="27">
      <alignment vertical="center"/>
    </xf>
    <xf numFmtId="171" fontId="19" fillId="38" borderId="27">
      <alignment vertical="center"/>
    </xf>
    <xf numFmtId="171" fontId="2" fillId="43" borderId="27">
      <alignment vertical="center"/>
    </xf>
    <xf numFmtId="171" fontId="2" fillId="43" borderId="27">
      <alignment vertical="center"/>
    </xf>
    <xf numFmtId="171" fontId="2" fillId="43" borderId="27">
      <alignment vertical="center"/>
    </xf>
    <xf numFmtId="171" fontId="2" fillId="43" borderId="27">
      <alignment vertical="center"/>
    </xf>
    <xf numFmtId="171" fontId="19" fillId="38" borderId="27">
      <alignment vertical="center"/>
    </xf>
    <xf numFmtId="167" fontId="19" fillId="38" borderId="27">
      <alignment vertical="center"/>
    </xf>
    <xf numFmtId="171" fontId="2" fillId="43" borderId="27">
      <alignment vertical="center"/>
    </xf>
    <xf numFmtId="167" fontId="19" fillId="38" borderId="27">
      <alignment vertical="center"/>
    </xf>
    <xf numFmtId="171" fontId="2" fillId="43"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19" fillId="38"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27">
      <alignment vertical="center"/>
    </xf>
    <xf numFmtId="167" fontId="19"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38" borderId="27">
      <alignment vertical="center"/>
    </xf>
    <xf numFmtId="167" fontId="19" fillId="43" borderId="27">
      <alignment vertical="center"/>
    </xf>
    <xf numFmtId="167" fontId="19"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167" fontId="2" fillId="43" borderId="27">
      <alignment vertical="center"/>
    </xf>
    <xf numFmtId="167" fontId="2" fillId="43" borderId="27">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27">
      <alignment vertical="center"/>
    </xf>
    <xf numFmtId="167" fontId="2" fillId="44"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27">
      <alignment horizontal="right" vertical="center"/>
      <protection locked="0"/>
    </xf>
    <xf numFmtId="331" fontId="19"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44" borderId="27">
      <alignment horizontal="right" vertical="center"/>
      <protection locked="0"/>
    </xf>
    <xf numFmtId="331" fontId="19"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331" fontId="2" fillId="44" borderId="27">
      <alignment horizontal="right" vertical="center"/>
      <protection locked="0"/>
    </xf>
    <xf numFmtId="33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331" fontId="19" fillId="39" borderId="27">
      <alignment horizontal="right" vertical="center"/>
      <protection locked="0"/>
    </xf>
    <xf numFmtId="171" fontId="19" fillId="39" borderId="27">
      <alignment horizontal="right" vertical="center"/>
      <protection locked="0"/>
    </xf>
    <xf numFmtId="331" fontId="19" fillId="39"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2" fillId="44" borderId="27">
      <alignment horizontal="right" vertical="center"/>
      <protection locked="0"/>
    </xf>
    <xf numFmtId="331" fontId="19" fillId="39"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331" fontId="2" fillId="44" borderId="27">
      <alignment horizontal="right" vertical="center"/>
      <protection locked="0"/>
    </xf>
    <xf numFmtId="171"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0"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171" fontId="2" fillId="44"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44" borderId="27">
      <alignment horizontal="right" vertical="center"/>
      <protection locked="0"/>
    </xf>
    <xf numFmtId="0" fontId="19"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2" fillId="44" borderId="27">
      <alignment horizontal="right" vertical="center"/>
      <protection locked="0"/>
    </xf>
    <xf numFmtId="0"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0" fontId="19" fillId="39" borderId="27">
      <alignment horizontal="right" vertical="center"/>
      <protection locked="0"/>
    </xf>
    <xf numFmtId="0" fontId="2" fillId="44" borderId="27">
      <alignment horizontal="right" vertical="center"/>
      <protection locked="0"/>
    </xf>
    <xf numFmtId="0" fontId="19" fillId="39"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44" borderId="27">
      <alignment horizontal="right" vertical="center"/>
      <protection locked="0"/>
    </xf>
    <xf numFmtId="171" fontId="19"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71" fontId="2" fillId="44" borderId="27">
      <alignment horizontal="right" vertical="center"/>
      <protection locked="0"/>
    </xf>
    <xf numFmtId="171"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71" fontId="19" fillId="39" borderId="27">
      <alignment horizontal="right" vertical="center"/>
      <protection locked="0"/>
    </xf>
    <xf numFmtId="167" fontId="19" fillId="39" borderId="27">
      <alignment horizontal="right" vertical="center"/>
      <protection locked="0"/>
    </xf>
    <xf numFmtId="171" fontId="19" fillId="39"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2" fillId="44" borderId="27">
      <alignment horizontal="right" vertical="center"/>
      <protection locked="0"/>
    </xf>
    <xf numFmtId="171" fontId="19" fillId="39"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71"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39" borderId="27">
      <alignment horizontal="right" vertical="center"/>
      <protection locked="0"/>
    </xf>
    <xf numFmtId="167" fontId="19" fillId="44" borderId="27">
      <alignment horizontal="right" vertical="center"/>
      <protection locked="0"/>
    </xf>
    <xf numFmtId="167" fontId="19"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167" fontId="2" fillId="44" borderId="27">
      <alignment horizontal="right" vertical="center"/>
      <protection locked="0"/>
    </xf>
    <xf numFmtId="167" fontId="2" fillId="44" borderId="27">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27">
      <alignment horizontal="right" vertical="center"/>
      <protection locked="0"/>
    </xf>
    <xf numFmtId="336" fontId="19" fillId="0" borderId="0">
      <protection locked="0"/>
    </xf>
    <xf numFmtId="338" fontId="194" fillId="0" borderId="0"/>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46">
      <protection locked="0"/>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0"/>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46">
      <protection locked="0"/>
    </xf>
    <xf numFmtId="180" fontId="195" fillId="0" borderId="46">
      <protection locked="0"/>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80" fontId="195" fillId="0" borderId="46">
      <protection locked="0"/>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alignment horizontal="centerContinuous"/>
    </xf>
    <xf numFmtId="180" fontId="195" fillId="0" borderId="46">
      <alignment horizontal="centerContinuous"/>
    </xf>
    <xf numFmtId="180" fontId="195" fillId="0" borderId="46">
      <protection locked="0"/>
    </xf>
    <xf numFmtId="180" fontId="195" fillId="0" borderId="46">
      <alignment horizontal="centerContinuous"/>
    </xf>
    <xf numFmtId="180" fontId="195" fillId="0" borderId="46">
      <alignment horizontal="centerContinuous"/>
    </xf>
    <xf numFmtId="180" fontId="195" fillId="0" borderId="46">
      <alignment horizontal="centerContinuous"/>
    </xf>
    <xf numFmtId="193" fontId="195" fillId="0" borderId="0"/>
    <xf numFmtId="180" fontId="195" fillId="0" borderId="46">
      <protection locked="0"/>
    </xf>
    <xf numFmtId="180" fontId="195" fillId="0" borderId="46">
      <protection locked="0"/>
    </xf>
    <xf numFmtId="180" fontId="196" fillId="0" borderId="47">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4" fillId="45" borderId="4" applyNumberFormat="0" applyProtection="0">
      <alignment vertical="center"/>
    </xf>
    <xf numFmtId="4" fontId="14" fillId="45"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1" fillId="18" borderId="4" applyNumberFormat="0" applyProtection="0">
      <alignment vertical="center"/>
    </xf>
    <xf numFmtId="4" fontId="14" fillId="45"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97" fillId="45" borderId="4" applyNumberFormat="0" applyProtection="0">
      <alignment vertical="center"/>
    </xf>
    <xf numFmtId="4" fontId="197" fillId="45"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2" fillId="18" borderId="4" applyNumberFormat="0" applyProtection="0">
      <alignment vertical="center"/>
    </xf>
    <xf numFmtId="4" fontId="197" fillId="45" borderId="4" applyNumberFormat="0" applyProtection="0">
      <alignment vertical="center"/>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98" fillId="45" borderId="4" applyNumberFormat="0" applyProtection="0">
      <alignment horizontal="left" vertical="center" indent="1"/>
    </xf>
    <xf numFmtId="4" fontId="198" fillId="45"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1" fillId="18" borderId="4" applyNumberFormat="0" applyProtection="0">
      <alignment horizontal="left" vertical="center" indent="1"/>
    </xf>
    <xf numFmtId="4" fontId="198" fillId="45" borderId="4" applyNumberFormat="0" applyProtection="0">
      <alignment horizontal="left" vertical="center"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0" fontId="11" fillId="18" borderId="4"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98" fillId="104" borderId="4" applyNumberFormat="0" applyProtection="0">
      <alignment horizontal="right" vertical="center"/>
    </xf>
    <xf numFmtId="4" fontId="198" fillId="104"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3" fillId="20" borderId="4" applyNumberFormat="0" applyProtection="0">
      <alignment horizontal="right" vertical="center"/>
    </xf>
    <xf numFmtId="4" fontId="198" fillId="104"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98" fillId="89" borderId="4" applyNumberFormat="0" applyProtection="0">
      <alignment horizontal="right" vertical="center"/>
    </xf>
    <xf numFmtId="4" fontId="198" fillId="89"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3" fillId="21" borderId="4" applyNumberFormat="0" applyProtection="0">
      <alignment horizontal="right" vertical="center"/>
    </xf>
    <xf numFmtId="4" fontId="198" fillId="89"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98" fillId="86" borderId="4" applyNumberFormat="0" applyProtection="0">
      <alignment horizontal="right" vertical="center"/>
    </xf>
    <xf numFmtId="4" fontId="198" fillId="86"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3" fillId="22" borderId="4" applyNumberFormat="0" applyProtection="0">
      <alignment horizontal="right" vertical="center"/>
    </xf>
    <xf numFmtId="4" fontId="198" fillId="86"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98" fillId="38" borderId="4" applyNumberFormat="0" applyProtection="0">
      <alignment horizontal="right" vertical="center"/>
    </xf>
    <xf numFmtId="4" fontId="198" fillId="38"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3" fillId="23" borderId="4" applyNumberFormat="0" applyProtection="0">
      <alignment horizontal="right" vertical="center"/>
    </xf>
    <xf numFmtId="4" fontId="198" fillId="38"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98" fillId="90" borderId="4" applyNumberFormat="0" applyProtection="0">
      <alignment horizontal="right" vertical="center"/>
    </xf>
    <xf numFmtId="4" fontId="198" fillId="90"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3" fillId="24" borderId="4" applyNumberFormat="0" applyProtection="0">
      <alignment horizontal="right" vertical="center"/>
    </xf>
    <xf numFmtId="4" fontId="198" fillId="90"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98" fillId="37" borderId="4" applyNumberFormat="0" applyProtection="0">
      <alignment horizontal="right" vertical="center"/>
    </xf>
    <xf numFmtId="4" fontId="198" fillId="37"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3" fillId="25" borderId="4" applyNumberFormat="0" applyProtection="0">
      <alignment horizontal="right" vertical="center"/>
    </xf>
    <xf numFmtId="4" fontId="198" fillId="37"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98" fillId="91" borderId="4" applyNumberFormat="0" applyProtection="0">
      <alignment horizontal="right" vertical="center"/>
    </xf>
    <xf numFmtId="4" fontId="198" fillId="91"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3" fillId="26" borderId="4" applyNumberFormat="0" applyProtection="0">
      <alignment horizontal="right" vertical="center"/>
    </xf>
    <xf numFmtId="4" fontId="198" fillId="91"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98" fillId="105" borderId="4" applyNumberFormat="0" applyProtection="0">
      <alignment horizontal="right" vertical="center"/>
    </xf>
    <xf numFmtId="4" fontId="198" fillId="105"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3" fillId="27" borderId="4" applyNumberFormat="0" applyProtection="0">
      <alignment horizontal="right" vertical="center"/>
    </xf>
    <xf numFmtId="4" fontId="198" fillId="105"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98" fillId="97" borderId="4" applyNumberFormat="0" applyProtection="0">
      <alignment horizontal="right" vertical="center"/>
    </xf>
    <xf numFmtId="4" fontId="198" fillId="97"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3" fillId="28" borderId="4" applyNumberFormat="0" applyProtection="0">
      <alignment horizontal="right" vertical="center"/>
    </xf>
    <xf numFmtId="4" fontId="198" fillId="97" borderId="4" applyNumberFormat="0" applyProtection="0">
      <alignment horizontal="right" vertical="center"/>
    </xf>
    <xf numFmtId="4" fontId="14" fillId="106" borderId="5" applyNumberFormat="0" applyProtection="0">
      <alignment horizontal="left" vertical="center" indent="1"/>
    </xf>
    <xf numFmtId="4" fontId="14" fillId="106" borderId="5"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98" fillId="40" borderId="4" applyNumberFormat="0" applyProtection="0">
      <alignment horizontal="right" vertical="center"/>
    </xf>
    <xf numFmtId="4" fontId="198" fillId="40"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3" fillId="19" borderId="4" applyNumberFormat="0" applyProtection="0">
      <alignment horizontal="right" vertical="center"/>
    </xf>
    <xf numFmtId="4" fontId="198" fillId="40" borderId="4" applyNumberFormat="0" applyProtection="0">
      <alignment horizontal="right" vertical="center"/>
    </xf>
    <xf numFmtId="4" fontId="13" fillId="30" borderId="0" applyNumberFormat="0" applyProtection="0">
      <alignment horizontal="left" vertical="center" indent="1"/>
    </xf>
    <xf numFmtId="4" fontId="48" fillId="30" borderId="48" applyNumberFormat="0" applyProtection="0">
      <alignment horizontal="left" vertical="center" indent="1"/>
    </xf>
    <xf numFmtId="4" fontId="13" fillId="19" borderId="0" applyNumberFormat="0" applyProtection="0">
      <alignment horizontal="left" vertical="center" indent="1"/>
    </xf>
    <xf numFmtId="4" fontId="48" fillId="19" borderId="48"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 fillId="31" borderId="4" applyNumberFormat="0" applyProtection="0">
      <alignment horizontal="left" vertical="center" indent="1"/>
    </xf>
    <xf numFmtId="0" fontId="48" fillId="61" borderId="49" applyNumberFormat="0" applyProtection="0">
      <alignment horizontal="left" vertical="center"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 fillId="31" borderId="4" applyNumberFormat="0" applyProtection="0">
      <alignment horizontal="left" vertical="top" indent="1"/>
    </xf>
    <xf numFmtId="0" fontId="48" fillId="31" borderId="4" applyNumberFormat="0" applyProtection="0">
      <alignment horizontal="left" vertical="top"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 fillId="19" borderId="4" applyNumberFormat="0" applyProtection="0">
      <alignment horizontal="left" vertical="center" indent="1"/>
    </xf>
    <xf numFmtId="0" fontId="48" fillId="83" borderId="49" applyNumberFormat="0" applyProtection="0">
      <alignment horizontal="left" vertical="center"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 fillId="19" borderId="4" applyNumberFormat="0" applyProtection="0">
      <alignment horizontal="left" vertical="top" indent="1"/>
    </xf>
    <xf numFmtId="0" fontId="48" fillId="19" borderId="4" applyNumberFormat="0" applyProtection="0">
      <alignment horizontal="left" vertical="top"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 fillId="32" borderId="4" applyNumberFormat="0" applyProtection="0">
      <alignment horizontal="left" vertical="center" indent="1"/>
    </xf>
    <xf numFmtId="0" fontId="48" fillId="32" borderId="49" applyNumberFormat="0" applyProtection="0">
      <alignment horizontal="left" vertical="center"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 fillId="32" borderId="4" applyNumberFormat="0" applyProtection="0">
      <alignment horizontal="left" vertical="top" indent="1"/>
    </xf>
    <xf numFmtId="0" fontId="48" fillId="32" borderId="4" applyNumberFormat="0" applyProtection="0">
      <alignment horizontal="left" vertical="top"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 fillId="30" borderId="4" applyNumberFormat="0" applyProtection="0">
      <alignment horizontal="left" vertical="center" indent="1"/>
    </xf>
    <xf numFmtId="0" fontId="48" fillId="30" borderId="49" applyNumberFormat="0" applyProtection="0">
      <alignment horizontal="left" vertical="center"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 fillId="30" borderId="4" applyNumberFormat="0" applyProtection="0">
      <alignment horizontal="left" vertical="top" indent="1"/>
    </xf>
    <xf numFmtId="0" fontId="48" fillId="30" borderId="4" applyNumberFormat="0" applyProtection="0">
      <alignment horizontal="left" vertical="top" indent="1"/>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0" borderId="0" applyNumberFormat="0" applyFont="0" applyFill="0" applyBorder="0" applyAlignment="0" applyProtection="0"/>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 fillId="33" borderId="7" applyNumberFormat="0">
      <protection locked="0"/>
    </xf>
    <xf numFmtId="0" fontId="48" fillId="33" borderId="50" applyNumberFormat="0">
      <protection locked="0"/>
    </xf>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0" fontId="88" fillId="31" borderId="51" applyBorder="0"/>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98" fillId="107" borderId="4" applyNumberFormat="0" applyProtection="0">
      <alignment vertical="center"/>
    </xf>
    <xf numFmtId="4" fontId="198" fillId="107"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3" fillId="34" borderId="4" applyNumberFormat="0" applyProtection="0">
      <alignment vertical="center"/>
    </xf>
    <xf numFmtId="4" fontId="198" fillId="107"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99" fillId="107" borderId="4" applyNumberFormat="0" applyProtection="0">
      <alignment vertical="center"/>
    </xf>
    <xf numFmtId="4" fontId="199" fillId="107"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5" fillId="34" borderId="4" applyNumberFormat="0" applyProtection="0">
      <alignment vertical="center"/>
    </xf>
    <xf numFmtId="4" fontId="199" fillId="107" borderId="4" applyNumberFormat="0" applyProtection="0">
      <alignment vertical="center"/>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4" fillId="40" borderId="52" applyNumberFormat="0" applyProtection="0">
      <alignment horizontal="left" vertical="center" indent="1"/>
    </xf>
    <xf numFmtId="4" fontId="14" fillId="40" borderId="52"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3" fillId="34" borderId="4" applyNumberFormat="0" applyProtection="0">
      <alignment horizontal="left" vertical="center" indent="1"/>
    </xf>
    <xf numFmtId="4" fontId="14" fillId="40" borderId="52" applyNumberFormat="0" applyProtection="0">
      <alignment horizontal="left" vertical="center"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0" fontId="13" fillId="34" borderId="4" applyNumberFormat="0" applyProtection="0">
      <alignment horizontal="left" vertical="top" indent="1"/>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98" fillId="107" borderId="4" applyNumberFormat="0" applyProtection="0">
      <alignment horizontal="right" vertical="center"/>
    </xf>
    <xf numFmtId="4" fontId="198" fillId="107"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3" fillId="30" borderId="4" applyNumberFormat="0" applyProtection="0">
      <alignment horizontal="right" vertical="center"/>
    </xf>
    <xf numFmtId="4" fontId="198" fillId="107"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99" fillId="107" borderId="4" applyNumberFormat="0" applyProtection="0">
      <alignment horizontal="right" vertical="center"/>
    </xf>
    <xf numFmtId="4" fontId="199" fillId="107"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5" fillId="30" borderId="4" applyNumberFormat="0" applyProtection="0">
      <alignment horizontal="right" vertical="center"/>
    </xf>
    <xf numFmtId="4" fontId="199" fillId="107" borderId="4" applyNumberFormat="0" applyProtection="0">
      <alignment horizontal="right" vertical="center"/>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4" fillId="40" borderId="4" applyNumberFormat="0" applyProtection="0">
      <alignment horizontal="left" vertical="center" indent="1"/>
    </xf>
    <xf numFmtId="4" fontId="14" fillId="40"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3" fillId="19" borderId="4" applyNumberFormat="0" applyProtection="0">
      <alignment horizontal="left" vertical="center" indent="1"/>
    </xf>
    <xf numFmtId="4" fontId="14" fillId="40" borderId="4" applyNumberFormat="0" applyProtection="0">
      <alignment horizontal="left" vertical="center"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0" fontId="13" fillId="19" borderId="4" applyNumberFormat="0" applyProtection="0">
      <alignment horizontal="left" vertical="top" indent="1"/>
    </xf>
    <xf numFmtId="4" fontId="16" fillId="108" borderId="52" applyNumberFormat="0" applyProtection="0">
      <alignment horizontal="left" vertical="center" indent="1"/>
    </xf>
    <xf numFmtId="4" fontId="16" fillId="108" borderId="52" applyNumberFormat="0" applyProtection="0">
      <alignment horizontal="left" vertical="center" indent="1"/>
    </xf>
    <xf numFmtId="4" fontId="16" fillId="108" borderId="52" applyNumberFormat="0" applyProtection="0">
      <alignment horizontal="left" vertical="center" indent="1"/>
    </xf>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8" fillId="109" borderId="7"/>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8" fillId="109" borderId="7"/>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8" fillId="109" borderId="7"/>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 fillId="0" borderId="0" applyNumberFormat="0" applyFont="0" applyFill="0" applyBorder="0" applyAlignment="0" applyProtection="0"/>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0" fontId="48" fillId="109" borderId="7"/>
    <xf numFmtId="180" fontId="48" fillId="109" borderId="7"/>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0" fontId="4" fillId="0" borderId="0" applyNumberFormat="0" applyFont="0" applyFill="0" applyBorder="0" applyAlignment="0" applyProtection="0"/>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0" fontId="4" fillId="0" borderId="0" applyNumberFormat="0" applyFont="0" applyFill="0" applyBorder="0" applyAlignment="0" applyProtection="0"/>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17" fillId="30" borderId="4" applyNumberFormat="0" applyProtection="0">
      <alignment horizontal="right" vertical="center"/>
    </xf>
    <xf numFmtId="4" fontId="200" fillId="107" borderId="4" applyNumberFormat="0" applyProtection="0">
      <alignment horizontal="right" vertical="center"/>
    </xf>
    <xf numFmtId="38" fontId="201" fillId="0" borderId="53">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4" applyNumberFormat="0"/>
    <xf numFmtId="40" fontId="4" fillId="0" borderId="0" applyBorder="0">
      <alignment horizontal="right"/>
    </xf>
    <xf numFmtId="37" fontId="59" fillId="0" borderId="54" applyNumberFormat="0"/>
    <xf numFmtId="40" fontId="219" fillId="0" borderId="0" applyBorder="0">
      <alignment horizontal="right"/>
    </xf>
    <xf numFmtId="0" fontId="220" fillId="0" borderId="55"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7">
      <protection locked="0"/>
    </xf>
    <xf numFmtId="0" fontId="211" fillId="46" borderId="7">
      <protection locked="0"/>
    </xf>
    <xf numFmtId="180" fontId="221" fillId="0" borderId="0" applyBorder="0" applyProtection="0">
      <alignment vertical="center"/>
    </xf>
    <xf numFmtId="180" fontId="221" fillId="0" borderId="10" applyBorder="0" applyProtection="0">
      <alignment horizontal="right" vertical="center"/>
    </xf>
    <xf numFmtId="180" fontId="222" fillId="115" borderId="0" applyBorder="0" applyProtection="0">
      <alignment horizontal="centerContinuous" vertical="center"/>
    </xf>
    <xf numFmtId="180" fontId="222" fillId="114" borderId="10"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1"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4" applyNumberFormat="0" applyFont="0" applyFill="0" applyAlignment="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210" fontId="59" fillId="0" borderId="6"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6" applyFill="0"/>
    <xf numFmtId="0" fontId="10" fillId="0" borderId="56"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4" fillId="0" borderId="0" applyNumberFormat="0" applyFont="0" applyFill="0" applyBorder="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10" fillId="0" borderId="56"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7"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57" applyNumberFormat="0" applyFill="0" applyAlignment="0" applyProtection="0"/>
    <xf numFmtId="189" fontId="234" fillId="0" borderId="57" applyNumberFormat="0" applyFill="0" applyAlignment="0" applyProtection="0"/>
    <xf numFmtId="0" fontId="4" fillId="0" borderId="0" applyNumberFormat="0" applyFont="0" applyFill="0" applyBorder="0" applyAlignment="0" applyProtection="0"/>
    <xf numFmtId="37" fontId="59" fillId="0" borderId="58" applyNumberFormat="0" applyFill="0"/>
    <xf numFmtId="315" fontId="87" fillId="0" borderId="59" applyAlignment="0"/>
    <xf numFmtId="316" fontId="87" fillId="0" borderId="59" applyAlignment="0"/>
    <xf numFmtId="173" fontId="46" fillId="0" borderId="59"/>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4" applyProtection="0"/>
    <xf numFmtId="4" fontId="46" fillId="0" borderId="0">
      <protection locked="0"/>
    </xf>
    <xf numFmtId="343" fontId="187" fillId="46" borderId="11"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27">
      <alignment vertical="center"/>
    </xf>
    <xf numFmtId="167" fontId="2" fillId="3" borderId="27">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27">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11" applyNumberFormat="0" applyAlignment="0" applyProtection="0"/>
    <xf numFmtId="352" fontId="248" fillId="128" borderId="111" applyNumberFormat="0" applyAlignment="0" applyProtection="0"/>
    <xf numFmtId="352" fontId="85" fillId="125" borderId="16" applyNumberFormat="0" applyAlignment="0" applyProtection="0"/>
    <xf numFmtId="352" fontId="85" fillId="125" borderId="16" applyNumberFormat="0" applyAlignment="0" applyProtection="0"/>
    <xf numFmtId="37" fontId="59" fillId="0" borderId="90">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0" applyNumberFormat="0" applyFill="0" applyAlignment="0" applyProtection="0"/>
    <xf numFmtId="352" fontId="117" fillId="0" borderId="30" applyNumberFormat="0" applyFill="0" applyAlignment="0" applyProtection="0"/>
    <xf numFmtId="352" fontId="120" fillId="0" borderId="112" applyNumberFormat="0" applyFill="0" applyAlignment="0" applyProtection="0"/>
    <xf numFmtId="352" fontId="120" fillId="0" borderId="112" applyNumberFormat="0" applyFill="0" applyAlignment="0" applyProtection="0"/>
    <xf numFmtId="352" fontId="123" fillId="0" borderId="113" applyNumberFormat="0" applyFill="0" applyAlignment="0" applyProtection="0"/>
    <xf numFmtId="352" fontId="123" fillId="0" borderId="113"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11" applyNumberFormat="0" applyAlignment="0" applyProtection="0"/>
    <xf numFmtId="352" fontId="137" fillId="14" borderId="111" applyNumberFormat="0" applyAlignment="0" applyProtection="0"/>
    <xf numFmtId="352" fontId="140" fillId="34" borderId="0"/>
    <xf numFmtId="352" fontId="113" fillId="0" borderId="114" applyNumberFormat="0" applyFill="0" applyAlignment="0" applyProtection="0"/>
    <xf numFmtId="352" fontId="113" fillId="0" borderId="114"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79" fillId="128" borderId="115" applyNumberFormat="0" applyAlignment="0" applyProtection="0"/>
    <xf numFmtId="352" fontId="179" fillId="128" borderId="11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27">
      <alignment vertical="center"/>
    </xf>
    <xf numFmtId="167" fontId="19" fillId="90" borderId="27">
      <alignment vertical="center"/>
    </xf>
    <xf numFmtId="167" fontId="19" fillId="90" borderId="27">
      <alignment vertical="center"/>
    </xf>
    <xf numFmtId="352" fontId="19" fillId="90" borderId="27">
      <alignment vertical="center"/>
    </xf>
    <xf numFmtId="352" fontId="19" fillId="90" borderId="27">
      <alignment vertical="center"/>
    </xf>
    <xf numFmtId="352" fontId="19" fillId="90" borderId="27">
      <alignment vertical="center"/>
    </xf>
    <xf numFmtId="352" fontId="19" fillId="90" borderId="27">
      <alignment vertical="center"/>
    </xf>
    <xf numFmtId="171" fontId="19" fillId="90" borderId="27">
      <alignment vertical="center"/>
    </xf>
    <xf numFmtId="171" fontId="19" fillId="90" borderId="27">
      <alignment vertical="center"/>
    </xf>
    <xf numFmtId="330" fontId="19" fillId="90" borderId="27">
      <alignment vertical="center"/>
    </xf>
    <xf numFmtId="352" fontId="192" fillId="0" borderId="0"/>
    <xf numFmtId="352" fontId="19" fillId="36" borderId="27">
      <alignment vertical="center"/>
      <protection locked="0"/>
    </xf>
    <xf numFmtId="352" fontId="19" fillId="36" borderId="27">
      <alignment vertical="center"/>
      <protection locked="0"/>
    </xf>
    <xf numFmtId="352" fontId="19" fillId="36" borderId="27">
      <alignment vertical="center"/>
      <protection locked="0"/>
    </xf>
    <xf numFmtId="352" fontId="19" fillId="36" borderId="27">
      <alignment vertical="center"/>
      <protection locked="0"/>
    </xf>
    <xf numFmtId="330" fontId="19" fillId="38" borderId="27">
      <alignment vertical="center"/>
    </xf>
    <xf numFmtId="352" fontId="19" fillId="38" borderId="27">
      <alignment vertical="center"/>
    </xf>
    <xf numFmtId="352" fontId="19" fillId="38" borderId="27">
      <alignment vertical="center"/>
    </xf>
    <xf numFmtId="352" fontId="19" fillId="38" borderId="27">
      <alignment vertical="center"/>
    </xf>
    <xf numFmtId="352" fontId="19" fillId="38" borderId="27">
      <alignment vertical="center"/>
    </xf>
    <xf numFmtId="352" fontId="19" fillId="39" borderId="27">
      <alignment horizontal="right" vertical="center"/>
      <protection locked="0"/>
    </xf>
    <xf numFmtId="352" fontId="19" fillId="39" borderId="27">
      <alignment horizontal="right" vertical="center"/>
      <protection locked="0"/>
    </xf>
    <xf numFmtId="330" fontId="19" fillId="39" borderId="27">
      <alignment horizontal="right" vertical="center"/>
      <protection locked="0"/>
    </xf>
    <xf numFmtId="330" fontId="19" fillId="39" borderId="27">
      <alignment horizontal="right" vertical="center"/>
      <protection locked="0"/>
    </xf>
    <xf numFmtId="4" fontId="48" fillId="18" borderId="111" applyNumberFormat="0" applyProtection="0">
      <alignment vertical="center"/>
    </xf>
    <xf numFmtId="4" fontId="250" fillId="45" borderId="111" applyNumberFormat="0" applyProtection="0">
      <alignment vertical="center"/>
    </xf>
    <xf numFmtId="4" fontId="48" fillId="45" borderId="111" applyNumberFormat="0" applyProtection="0">
      <alignment horizontal="left" vertical="center" indent="1"/>
    </xf>
    <xf numFmtId="352" fontId="251" fillId="18" borderId="116" applyNumberFormat="0" applyProtection="0">
      <alignment horizontal="left" vertical="top" indent="1"/>
    </xf>
    <xf numFmtId="4" fontId="48" fillId="64" borderId="111" applyNumberFormat="0" applyProtection="0">
      <alignment horizontal="left" vertical="center" indent="1"/>
    </xf>
    <xf numFmtId="4" fontId="48" fillId="20" borderId="111" applyNumberFormat="0" applyProtection="0">
      <alignment horizontal="right" vertical="center"/>
    </xf>
    <xf numFmtId="4" fontId="48" fillId="131" borderId="111" applyNumberFormat="0" applyProtection="0">
      <alignment horizontal="right" vertical="center"/>
    </xf>
    <xf numFmtId="4" fontId="48" fillId="22" borderId="117" applyNumberFormat="0" applyProtection="0">
      <alignment horizontal="right" vertical="center"/>
    </xf>
    <xf numFmtId="4" fontId="48" fillId="23" borderId="111" applyNumberFormat="0" applyProtection="0">
      <alignment horizontal="right" vertical="center"/>
    </xf>
    <xf numFmtId="4" fontId="48" fillId="24" borderId="111" applyNumberFormat="0" applyProtection="0">
      <alignment horizontal="right" vertical="center"/>
    </xf>
    <xf numFmtId="4" fontId="48" fillId="25" borderId="111" applyNumberFormat="0" applyProtection="0">
      <alignment horizontal="right" vertical="center"/>
    </xf>
    <xf numFmtId="4" fontId="48" fillId="26" borderId="111" applyNumberFormat="0" applyProtection="0">
      <alignment horizontal="right" vertical="center"/>
    </xf>
    <xf numFmtId="4" fontId="48" fillId="27" borderId="111" applyNumberFormat="0" applyProtection="0">
      <alignment horizontal="right" vertical="center"/>
    </xf>
    <xf numFmtId="4" fontId="48" fillId="28" borderId="111" applyNumberFormat="0" applyProtection="0">
      <alignment horizontal="right" vertical="center"/>
    </xf>
    <xf numFmtId="4" fontId="48" fillId="29"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19" borderId="111" applyNumberFormat="0" applyProtection="0">
      <alignment horizontal="right" vertical="center"/>
    </xf>
    <xf numFmtId="4" fontId="48" fillId="30" borderId="117" applyNumberFormat="0" applyProtection="0">
      <alignment horizontal="left" vertical="center" indent="1"/>
    </xf>
    <xf numFmtId="4" fontId="48" fillId="19" borderId="117" applyNumberFormat="0" applyProtection="0">
      <alignment horizontal="left" vertical="center" indent="1"/>
    </xf>
    <xf numFmtId="352" fontId="48" fillId="61" borderId="111" applyNumberFormat="0" applyProtection="0">
      <alignment horizontal="left" vertical="center" indent="1"/>
    </xf>
    <xf numFmtId="352" fontId="4" fillId="31" borderId="116" applyNumberFormat="0" applyProtection="0">
      <alignment horizontal="left" vertical="center"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83" borderId="111" applyNumberFormat="0" applyProtection="0">
      <alignment horizontal="left" vertical="center" indent="1"/>
    </xf>
    <xf numFmtId="352" fontId="4" fillId="19" borderId="116" applyNumberFormat="0" applyProtection="0">
      <alignment horizontal="left" vertical="center"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1" applyNumberFormat="0" applyProtection="0">
      <alignment horizontal="left" vertical="center"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4" fillId="30" borderId="116" applyNumberFormat="0" applyProtection="0">
      <alignment horizontal="left" vertical="center"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3" borderId="50" applyNumberFormat="0">
      <protection locked="0"/>
    </xf>
    <xf numFmtId="352" fontId="4" fillId="33" borderId="27"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88" fillId="31" borderId="118" applyBorder="0"/>
    <xf numFmtId="4" fontId="252" fillId="34" borderId="116" applyNumberFormat="0" applyProtection="0">
      <alignment vertical="center"/>
    </xf>
    <xf numFmtId="4" fontId="250" fillId="36" borderId="27" applyNumberFormat="0" applyProtection="0">
      <alignment vertical="center"/>
    </xf>
    <xf numFmtId="4" fontId="252" fillId="61" borderId="116" applyNumberFormat="0" applyProtection="0">
      <alignment horizontal="left" vertical="center" indent="1"/>
    </xf>
    <xf numFmtId="352" fontId="252" fillId="34" borderId="116" applyNumberFormat="0" applyProtection="0">
      <alignment horizontal="left" vertical="top" indent="1"/>
    </xf>
    <xf numFmtId="4" fontId="48" fillId="0" borderId="111" applyNumberFormat="0" applyProtection="0">
      <alignment horizontal="right" vertical="center"/>
    </xf>
    <xf numFmtId="4" fontId="250" fillId="50" borderId="111" applyNumberFormat="0" applyProtection="0">
      <alignment horizontal="right" vertical="center"/>
    </xf>
    <xf numFmtId="4" fontId="48" fillId="64" borderId="111" applyNumberFormat="0" applyProtection="0">
      <alignment horizontal="left" vertical="center" indent="1"/>
    </xf>
    <xf numFmtId="352" fontId="252" fillId="19" borderId="116" applyNumberFormat="0" applyProtection="0">
      <alignment horizontal="left" vertical="top" indent="1"/>
    </xf>
    <xf numFmtId="4" fontId="253" fillId="35" borderId="117" applyNumberFormat="0" applyProtection="0">
      <alignment horizontal="left" vertical="center" indent="1"/>
    </xf>
    <xf numFmtId="352" fontId="48" fillId="109" borderId="27"/>
    <xf numFmtId="4" fontId="254" fillId="33" borderId="111"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19" applyNumberFormat="0"/>
    <xf numFmtId="352" fontId="220" fillId="0" borderId="55"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29" applyFill="0"/>
    <xf numFmtId="352" fontId="10" fillId="0" borderId="120" applyNumberFormat="0" applyFill="0" applyAlignment="0" applyProtection="0"/>
    <xf numFmtId="352" fontId="10" fillId="0" borderId="120"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27">
      <alignment vertical="center"/>
    </xf>
    <xf numFmtId="171" fontId="2" fillId="101" borderId="27">
      <alignment vertical="center"/>
    </xf>
    <xf numFmtId="330" fontId="2" fillId="101" borderId="27">
      <alignment vertical="center"/>
    </xf>
    <xf numFmtId="330" fontId="2" fillId="43" borderId="27">
      <alignment vertical="center"/>
    </xf>
    <xf numFmtId="330" fontId="2" fillId="44" borderId="27">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352" fontId="48" fillId="33" borderId="50" applyNumberFormat="0">
      <protection locked="0"/>
    </xf>
    <xf numFmtId="210" fontId="59" fillId="0" borderId="29"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16" applyNumberFormat="0" applyProtection="0">
      <alignment horizontal="left" vertical="top" indent="1"/>
    </xf>
    <xf numFmtId="352" fontId="48" fillId="30" borderId="111" applyNumberFormat="0" applyProtection="0">
      <alignment horizontal="left" vertical="center"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center" indent="1"/>
    </xf>
    <xf numFmtId="352" fontId="48" fillId="32" borderId="111" applyNumberFormat="0" applyProtection="0">
      <alignment horizontal="left" vertical="center"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center" indent="1"/>
    </xf>
    <xf numFmtId="352" fontId="48" fillId="83" borderId="111" applyNumberFormat="0" applyProtection="0">
      <alignment horizontal="left" vertical="center"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352" fontId="48" fillId="61" borderId="111" applyNumberFormat="0" applyProtection="0">
      <alignment horizontal="left" vertical="center" indent="1"/>
    </xf>
    <xf numFmtId="4" fontId="48" fillId="19" borderId="117" applyNumberFormat="0" applyProtection="0">
      <alignment horizontal="left" vertical="center" indent="1"/>
    </xf>
    <xf numFmtId="4" fontId="48" fillId="30" borderId="117" applyNumberFormat="0" applyProtection="0">
      <alignment horizontal="left" vertical="center" indent="1"/>
    </xf>
    <xf numFmtId="4" fontId="48" fillId="19" borderId="111" applyNumberFormat="0" applyProtection="0">
      <alignment horizontal="righ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29" borderId="117" applyNumberFormat="0" applyProtection="0">
      <alignment horizontal="left" vertical="center" indent="1"/>
    </xf>
    <xf numFmtId="4" fontId="48" fillId="28" borderId="111" applyNumberFormat="0" applyProtection="0">
      <alignment horizontal="right" vertical="center"/>
    </xf>
    <xf numFmtId="4" fontId="48" fillId="27" borderId="111" applyNumberFormat="0" applyProtection="0">
      <alignment horizontal="right" vertical="center"/>
    </xf>
    <xf numFmtId="4" fontId="48" fillId="26" borderId="111" applyNumberFormat="0" applyProtection="0">
      <alignment horizontal="right" vertical="center"/>
    </xf>
    <xf numFmtId="4" fontId="48" fillId="25" borderId="111" applyNumberFormat="0" applyProtection="0">
      <alignment horizontal="right" vertical="center"/>
    </xf>
    <xf numFmtId="4" fontId="48" fillId="24" borderId="111" applyNumberFormat="0" applyProtection="0">
      <alignment horizontal="right" vertical="center"/>
    </xf>
    <xf numFmtId="4" fontId="48" fillId="23" borderId="111" applyNumberFormat="0" applyProtection="0">
      <alignment horizontal="right" vertical="center"/>
    </xf>
    <xf numFmtId="4" fontId="48" fillId="22" borderId="117" applyNumberFormat="0" applyProtection="0">
      <alignment horizontal="right" vertical="center"/>
    </xf>
    <xf numFmtId="4" fontId="48" fillId="131" borderId="111" applyNumberFormat="0" applyProtection="0">
      <alignment horizontal="righ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352" fontId="251" fillId="18" borderId="116" applyNumberFormat="0" applyProtection="0">
      <alignment horizontal="left" vertical="top"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352" fontId="179" fillId="128" borderId="115" applyNumberFormat="0" applyAlignment="0" applyProtection="0"/>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248" fillId="128" borderId="111" applyNumberFormat="0" applyAlignment="0" applyProtection="0"/>
    <xf numFmtId="352" fontId="248" fillId="128"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23" fillId="0" borderId="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79" fillId="128" borderId="115" applyNumberFormat="0" applyAlignment="0" applyProtection="0"/>
    <xf numFmtId="352" fontId="179" fillId="128" borderId="115" applyNumberFormat="0" applyAlignment="0" applyProtection="0"/>
    <xf numFmtId="4" fontId="48" fillId="18" borderId="111" applyNumberFormat="0" applyProtection="0">
      <alignment vertical="center"/>
    </xf>
    <xf numFmtId="4" fontId="250" fillId="45" borderId="111" applyNumberFormat="0" applyProtection="0">
      <alignment vertical="center"/>
    </xf>
    <xf numFmtId="4" fontId="48" fillId="45" borderId="111" applyNumberFormat="0" applyProtection="0">
      <alignment horizontal="left" vertical="center" indent="1"/>
    </xf>
    <xf numFmtId="4" fontId="48" fillId="64" borderId="111" applyNumberFormat="0" applyProtection="0">
      <alignment horizontal="left" vertical="center" indent="1"/>
    </xf>
    <xf numFmtId="4" fontId="48" fillId="20" borderId="111" applyNumberFormat="0" applyProtection="0">
      <alignment horizontal="right" vertical="center"/>
    </xf>
    <xf numFmtId="4" fontId="48" fillId="131" borderId="111" applyNumberFormat="0" applyProtection="0">
      <alignment horizontal="right" vertical="center"/>
    </xf>
    <xf numFmtId="4" fontId="48" fillId="25" borderId="111" applyNumberFormat="0" applyProtection="0">
      <alignment horizontal="right" vertical="center"/>
    </xf>
    <xf numFmtId="4" fontId="48" fillId="27" borderId="111" applyNumberFormat="0" applyProtection="0">
      <alignment horizontal="right" vertical="center"/>
    </xf>
    <xf numFmtId="4" fontId="48" fillId="28" borderId="111" applyNumberFormat="0" applyProtection="0">
      <alignment horizontal="right" vertical="center"/>
    </xf>
    <xf numFmtId="4" fontId="48" fillId="19" borderId="111" applyNumberFormat="0" applyProtection="0">
      <alignment horizontal="right" vertical="center"/>
    </xf>
    <xf numFmtId="352" fontId="48" fillId="61" borderId="111" applyNumberFormat="0" applyProtection="0">
      <alignment horizontal="left" vertical="center" indent="1"/>
    </xf>
    <xf numFmtId="4" fontId="48" fillId="18" borderId="111" applyNumberFormat="0" applyProtection="0">
      <alignment vertical="center"/>
    </xf>
    <xf numFmtId="4" fontId="250" fillId="45" borderId="111" applyNumberFormat="0" applyProtection="0">
      <alignment vertical="center"/>
    </xf>
    <xf numFmtId="4" fontId="48" fillId="45" borderId="111" applyNumberFormat="0" applyProtection="0">
      <alignment horizontal="left" vertical="center" indent="1"/>
    </xf>
    <xf numFmtId="352" fontId="251" fillId="18" borderId="116" applyNumberFormat="0" applyProtection="0">
      <alignment horizontal="left" vertical="top" indent="1"/>
    </xf>
    <xf numFmtId="4" fontId="48" fillId="64" borderId="111" applyNumberFormat="0" applyProtection="0">
      <alignment horizontal="left" vertical="center" indent="1"/>
    </xf>
    <xf numFmtId="4" fontId="48" fillId="20" borderId="111" applyNumberFormat="0" applyProtection="0">
      <alignment horizontal="right" vertical="center"/>
    </xf>
    <xf numFmtId="4" fontId="48" fillId="131" borderId="111" applyNumberFormat="0" applyProtection="0">
      <alignment horizontal="right" vertical="center"/>
    </xf>
    <xf numFmtId="4" fontId="48" fillId="22" borderId="117" applyNumberFormat="0" applyProtection="0">
      <alignment horizontal="right" vertical="center"/>
    </xf>
    <xf numFmtId="4" fontId="48" fillId="23" borderId="111" applyNumberFormat="0" applyProtection="0">
      <alignment horizontal="right" vertical="center"/>
    </xf>
    <xf numFmtId="4" fontId="48" fillId="24" borderId="111" applyNumberFormat="0" applyProtection="0">
      <alignment horizontal="right" vertical="center"/>
    </xf>
    <xf numFmtId="4" fontId="48" fillId="25" borderId="111" applyNumberFormat="0" applyProtection="0">
      <alignment horizontal="right" vertical="center"/>
    </xf>
    <xf numFmtId="4" fontId="48" fillId="26" borderId="111" applyNumberFormat="0" applyProtection="0">
      <alignment horizontal="right" vertical="center"/>
    </xf>
    <xf numFmtId="4" fontId="48" fillId="27" borderId="111" applyNumberFormat="0" applyProtection="0">
      <alignment horizontal="right" vertical="center"/>
    </xf>
    <xf numFmtId="4" fontId="48" fillId="28" borderId="111" applyNumberFormat="0" applyProtection="0">
      <alignment horizontal="right" vertical="center"/>
    </xf>
    <xf numFmtId="4" fontId="48" fillId="29"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19" borderId="111" applyNumberFormat="0" applyProtection="0">
      <alignment horizontal="right" vertical="center"/>
    </xf>
    <xf numFmtId="4" fontId="48" fillId="30" borderId="117" applyNumberFormat="0" applyProtection="0">
      <alignment horizontal="left" vertical="center" indent="1"/>
    </xf>
    <xf numFmtId="4" fontId="48" fillId="19" borderId="117" applyNumberFormat="0" applyProtection="0">
      <alignment horizontal="left" vertical="center" indent="1"/>
    </xf>
    <xf numFmtId="352" fontId="48" fillId="61" borderId="111" applyNumberFormat="0" applyProtection="0">
      <alignment horizontal="left" vertical="center" indent="1"/>
    </xf>
    <xf numFmtId="352" fontId="4" fillId="31" borderId="116" applyNumberFormat="0" applyProtection="0">
      <alignment horizontal="left" vertical="center"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83" borderId="111" applyNumberFormat="0" applyProtection="0">
      <alignment horizontal="left" vertical="center" indent="1"/>
    </xf>
    <xf numFmtId="352" fontId="4" fillId="19" borderId="116" applyNumberFormat="0" applyProtection="0">
      <alignment horizontal="left" vertical="center"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1" applyNumberFormat="0" applyProtection="0">
      <alignment horizontal="left" vertical="center"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4" fillId="30" borderId="116" applyNumberFormat="0" applyProtection="0">
      <alignment horizontal="left" vertical="center"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2" borderId="111" applyNumberFormat="0" applyProtection="0">
      <alignment horizontal="left" vertical="center" indent="1"/>
    </xf>
    <xf numFmtId="352" fontId="88" fillId="31" borderId="118" applyBorder="0"/>
    <xf numFmtId="4" fontId="252" fillId="34" borderId="116" applyNumberFormat="0" applyProtection="0">
      <alignment vertical="center"/>
    </xf>
    <xf numFmtId="4" fontId="252" fillId="61" borderId="116" applyNumberFormat="0" applyProtection="0">
      <alignment horizontal="left" vertical="center" indent="1"/>
    </xf>
    <xf numFmtId="352" fontId="252" fillId="34" borderId="116" applyNumberFormat="0" applyProtection="0">
      <alignment horizontal="left" vertical="top" indent="1"/>
    </xf>
    <xf numFmtId="4" fontId="48" fillId="0" borderId="111" applyNumberFormat="0" applyProtection="0">
      <alignment horizontal="right" vertical="center"/>
    </xf>
    <xf numFmtId="4" fontId="250" fillId="50" borderId="111" applyNumberFormat="0" applyProtection="0">
      <alignment horizontal="right" vertical="center"/>
    </xf>
    <xf numFmtId="4" fontId="48" fillId="64" borderId="111" applyNumberFormat="0" applyProtection="0">
      <alignment horizontal="left" vertical="center" indent="1"/>
    </xf>
    <xf numFmtId="352" fontId="252" fillId="19" borderId="116" applyNumberFormat="0" applyProtection="0">
      <alignment horizontal="left" vertical="top" indent="1"/>
    </xf>
    <xf numFmtId="4" fontId="253" fillId="35" borderId="117" applyNumberFormat="0" applyProtection="0">
      <alignment horizontal="left" vertical="center" indent="1"/>
    </xf>
    <xf numFmtId="4" fontId="254" fillId="33" borderId="111" applyNumberFormat="0" applyProtection="0">
      <alignment horizontal="right" vertical="center"/>
    </xf>
    <xf numFmtId="37" fontId="59" fillId="0" borderId="119" applyNumberFormat="0"/>
    <xf numFmtId="352" fontId="10" fillId="0" borderId="120" applyNumberFormat="0" applyFill="0" applyAlignment="0" applyProtection="0"/>
    <xf numFmtId="352" fontId="10" fillId="0" borderId="120" applyNumberFormat="0" applyFill="0" applyAlignment="0" applyProtection="0"/>
    <xf numFmtId="352" fontId="4" fillId="30" borderId="116" applyNumberFormat="0" applyProtection="0">
      <alignment horizontal="left" vertical="center"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248" fillId="128" borderId="111" applyNumberFormat="0" applyAlignment="0" applyProtection="0"/>
    <xf numFmtId="352" fontId="248" fillId="128" borderId="111" applyNumberFormat="0" applyAlignment="0" applyProtection="0"/>
    <xf numFmtId="4" fontId="48" fillId="23" borderId="111" applyNumberFormat="0" applyProtection="0">
      <alignment horizontal="right" vertical="center"/>
    </xf>
    <xf numFmtId="4" fontId="48" fillId="24" borderId="111" applyNumberFormat="0" applyProtection="0">
      <alignment horizontal="right" vertical="center"/>
    </xf>
    <xf numFmtId="352" fontId="48" fillId="83" borderId="111" applyNumberFormat="0" applyProtection="0">
      <alignment horizontal="left" vertical="center" indent="1"/>
    </xf>
    <xf numFmtId="210" fontId="59" fillId="0" borderId="29" applyFill="0"/>
    <xf numFmtId="4" fontId="48" fillId="26" borderId="111" applyNumberFormat="0" applyProtection="0">
      <alignment horizontal="right" vertical="center"/>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88" fillId="31" borderId="118" applyBorder="0"/>
    <xf numFmtId="4" fontId="252" fillId="34" borderId="116" applyNumberFormat="0" applyProtection="0">
      <alignment vertical="center"/>
    </xf>
    <xf numFmtId="4" fontId="252" fillId="61" borderId="116" applyNumberFormat="0" applyProtection="0">
      <alignment horizontal="left" vertical="center" indent="1"/>
    </xf>
    <xf numFmtId="352" fontId="252" fillId="34" borderId="116" applyNumberFormat="0" applyProtection="0">
      <alignment horizontal="left" vertical="top" indent="1"/>
    </xf>
    <xf numFmtId="4" fontId="48" fillId="0" borderId="111" applyNumberFormat="0" applyProtection="0">
      <alignment horizontal="right" vertical="center"/>
    </xf>
    <xf numFmtId="4" fontId="250" fillId="50" borderId="111" applyNumberFormat="0" applyProtection="0">
      <alignment horizontal="right" vertical="center"/>
    </xf>
    <xf numFmtId="4" fontId="48" fillId="64" borderId="111" applyNumberFormat="0" applyProtection="0">
      <alignment horizontal="left" vertical="center" indent="1"/>
    </xf>
    <xf numFmtId="352" fontId="252" fillId="19" borderId="116" applyNumberFormat="0" applyProtection="0">
      <alignment horizontal="left" vertical="top" indent="1"/>
    </xf>
    <xf numFmtId="4" fontId="253" fillId="35" borderId="117" applyNumberFormat="0" applyProtection="0">
      <alignment horizontal="left" vertical="center" indent="1"/>
    </xf>
    <xf numFmtId="4" fontId="254" fillId="33" borderId="111" applyNumberFormat="0" applyProtection="0">
      <alignment horizontal="right" vertical="center"/>
    </xf>
    <xf numFmtId="37" fontId="59" fillId="0" borderId="119" applyNumberFormat="0"/>
    <xf numFmtId="352" fontId="10" fillId="0" borderId="120" applyNumberFormat="0" applyFill="0" applyAlignment="0" applyProtection="0"/>
    <xf numFmtId="352" fontId="10" fillId="0" borderId="120" applyNumberFormat="0" applyFill="0" applyAlignment="0" applyProtection="0"/>
    <xf numFmtId="352" fontId="48" fillId="30" borderId="111" applyNumberFormat="0" applyProtection="0">
      <alignment horizontal="left" vertical="center" indent="1"/>
    </xf>
    <xf numFmtId="352" fontId="248" fillId="128" borderId="111" applyNumberFormat="0" applyAlignment="0" applyProtection="0"/>
    <xf numFmtId="352" fontId="248" fillId="128" borderId="111" applyNumberFormat="0" applyAlignment="0" applyProtection="0"/>
    <xf numFmtId="210" fontId="59" fillId="0" borderId="29" applyFill="0"/>
    <xf numFmtId="4" fontId="48" fillId="0" borderId="111" applyNumberFormat="0" applyProtection="0">
      <alignment horizontal="right" vertical="center"/>
    </xf>
    <xf numFmtId="4" fontId="250" fillId="50" borderId="111" applyNumberFormat="0" applyProtection="0">
      <alignment horizontal="right" vertical="center"/>
    </xf>
    <xf numFmtId="4" fontId="48" fillId="64" borderId="111" applyNumberFormat="0" applyProtection="0">
      <alignment horizontal="left" vertical="center" indent="1"/>
    </xf>
    <xf numFmtId="4" fontId="254" fillId="33" borderId="111" applyNumberFormat="0" applyProtection="0">
      <alignment horizontal="right" vertical="center"/>
    </xf>
    <xf numFmtId="352" fontId="248" fillId="128" borderId="111" applyNumberFormat="0" applyAlignment="0" applyProtection="0"/>
    <xf numFmtId="352" fontId="248" fillId="128"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23" fillId="0" borderId="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79" fillId="128" borderId="115" applyNumberFormat="0" applyAlignment="0" applyProtection="0"/>
    <xf numFmtId="352" fontId="179" fillId="128" borderId="115" applyNumberFormat="0" applyAlignment="0" applyProtection="0"/>
    <xf numFmtId="4" fontId="48" fillId="18" borderId="111" applyNumberFormat="0" applyProtection="0">
      <alignment vertical="center"/>
    </xf>
    <xf numFmtId="4" fontId="250" fillId="45" borderId="111" applyNumberFormat="0" applyProtection="0">
      <alignment vertical="center"/>
    </xf>
    <xf numFmtId="4" fontId="48" fillId="45" borderId="111" applyNumberFormat="0" applyProtection="0">
      <alignment horizontal="left" vertical="center" indent="1"/>
    </xf>
    <xf numFmtId="352" fontId="251" fillId="18" borderId="116" applyNumberFormat="0" applyProtection="0">
      <alignment horizontal="left" vertical="top" indent="1"/>
    </xf>
    <xf numFmtId="4" fontId="48" fillId="64" borderId="111" applyNumberFormat="0" applyProtection="0">
      <alignment horizontal="left" vertical="center" indent="1"/>
    </xf>
    <xf numFmtId="4" fontId="48" fillId="20" borderId="111" applyNumberFormat="0" applyProtection="0">
      <alignment horizontal="right" vertical="center"/>
    </xf>
    <xf numFmtId="4" fontId="48" fillId="131" borderId="111" applyNumberFormat="0" applyProtection="0">
      <alignment horizontal="right" vertical="center"/>
    </xf>
    <xf numFmtId="4" fontId="48" fillId="22" borderId="117" applyNumberFormat="0" applyProtection="0">
      <alignment horizontal="right" vertical="center"/>
    </xf>
    <xf numFmtId="4" fontId="48" fillId="23" borderId="111" applyNumberFormat="0" applyProtection="0">
      <alignment horizontal="right" vertical="center"/>
    </xf>
    <xf numFmtId="4" fontId="48" fillId="24" borderId="111" applyNumberFormat="0" applyProtection="0">
      <alignment horizontal="right" vertical="center"/>
    </xf>
    <xf numFmtId="4" fontId="48" fillId="25" borderId="111" applyNumberFormat="0" applyProtection="0">
      <alignment horizontal="right" vertical="center"/>
    </xf>
    <xf numFmtId="4" fontId="48" fillId="26" borderId="111" applyNumberFormat="0" applyProtection="0">
      <alignment horizontal="right" vertical="center"/>
    </xf>
    <xf numFmtId="4" fontId="48" fillId="27" borderId="111" applyNumberFormat="0" applyProtection="0">
      <alignment horizontal="right" vertical="center"/>
    </xf>
    <xf numFmtId="4" fontId="48" fillId="28" borderId="111" applyNumberFormat="0" applyProtection="0">
      <alignment horizontal="right" vertical="center"/>
    </xf>
    <xf numFmtId="4" fontId="48" fillId="29"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19" borderId="111" applyNumberFormat="0" applyProtection="0">
      <alignment horizontal="right" vertical="center"/>
    </xf>
    <xf numFmtId="4" fontId="48" fillId="30" borderId="117" applyNumberFormat="0" applyProtection="0">
      <alignment horizontal="left" vertical="center" indent="1"/>
    </xf>
    <xf numFmtId="4" fontId="48" fillId="19" borderId="117" applyNumberFormat="0" applyProtection="0">
      <alignment horizontal="left" vertical="center" indent="1"/>
    </xf>
    <xf numFmtId="352" fontId="48" fillId="61" borderId="111" applyNumberFormat="0" applyProtection="0">
      <alignment horizontal="left" vertical="center" indent="1"/>
    </xf>
    <xf numFmtId="352" fontId="4" fillId="31" borderId="116" applyNumberFormat="0" applyProtection="0">
      <alignment horizontal="left" vertical="center"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83" borderId="111" applyNumberFormat="0" applyProtection="0">
      <alignment horizontal="left" vertical="center" indent="1"/>
    </xf>
    <xf numFmtId="352" fontId="4" fillId="19" borderId="116" applyNumberFormat="0" applyProtection="0">
      <alignment horizontal="left" vertical="center"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1" applyNumberFormat="0" applyProtection="0">
      <alignment horizontal="left" vertical="center"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4" fillId="30" borderId="116" applyNumberFormat="0" applyProtection="0">
      <alignment horizontal="left" vertical="center"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88" fillId="31" borderId="118" applyBorder="0"/>
    <xf numFmtId="4" fontId="252" fillId="34" borderId="116" applyNumberFormat="0" applyProtection="0">
      <alignment vertical="center"/>
    </xf>
    <xf numFmtId="4" fontId="252" fillId="61" borderId="116" applyNumberFormat="0" applyProtection="0">
      <alignment horizontal="left" vertical="center" indent="1"/>
    </xf>
    <xf numFmtId="352" fontId="252" fillId="34" borderId="116" applyNumberFormat="0" applyProtection="0">
      <alignment horizontal="left" vertical="top" indent="1"/>
    </xf>
    <xf numFmtId="4" fontId="48" fillId="0" borderId="111" applyNumberFormat="0" applyProtection="0">
      <alignment horizontal="right" vertical="center"/>
    </xf>
    <xf numFmtId="4" fontId="250" fillId="50" borderId="111" applyNumberFormat="0" applyProtection="0">
      <alignment horizontal="right" vertical="center"/>
    </xf>
    <xf numFmtId="4" fontId="48" fillId="64" borderId="111" applyNumberFormat="0" applyProtection="0">
      <alignment horizontal="left" vertical="center" indent="1"/>
    </xf>
    <xf numFmtId="352" fontId="252" fillId="19" borderId="116" applyNumberFormat="0" applyProtection="0">
      <alignment horizontal="left" vertical="top" indent="1"/>
    </xf>
    <xf numFmtId="4" fontId="253" fillId="35" borderId="117" applyNumberFormat="0" applyProtection="0">
      <alignment horizontal="left" vertical="center" indent="1"/>
    </xf>
    <xf numFmtId="4" fontId="254" fillId="33" borderId="111" applyNumberFormat="0" applyProtection="0">
      <alignment horizontal="right" vertical="center"/>
    </xf>
    <xf numFmtId="37" fontId="59" fillId="0" borderId="119" applyNumberFormat="0"/>
    <xf numFmtId="352" fontId="10" fillId="0" borderId="120" applyNumberFormat="0" applyFill="0" applyAlignment="0" applyProtection="0"/>
    <xf numFmtId="352" fontId="10" fillId="0" borderId="120" applyNumberFormat="0" applyFill="0" applyAlignment="0" applyProtection="0"/>
    <xf numFmtId="210" fontId="59" fillId="0" borderId="29" applyFill="0"/>
    <xf numFmtId="352" fontId="23" fillId="0" borderId="0"/>
    <xf numFmtId="352" fontId="48" fillId="30" borderId="116" applyNumberFormat="0" applyProtection="0">
      <alignment horizontal="left" vertical="top" indent="1"/>
    </xf>
    <xf numFmtId="352" fontId="48" fillId="30" borderId="111" applyNumberFormat="0" applyProtection="0">
      <alignment horizontal="left" vertical="center"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center" indent="1"/>
    </xf>
    <xf numFmtId="352" fontId="48" fillId="32" borderId="111" applyNumberFormat="0" applyProtection="0">
      <alignment horizontal="left" vertical="center"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center" indent="1"/>
    </xf>
    <xf numFmtId="352" fontId="48" fillId="83" borderId="111" applyNumberFormat="0" applyProtection="0">
      <alignment horizontal="left" vertical="center"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352" fontId="48" fillId="61" borderId="111" applyNumberFormat="0" applyProtection="0">
      <alignment horizontal="left" vertical="center" indent="1"/>
    </xf>
    <xf numFmtId="4" fontId="48" fillId="19" borderId="117" applyNumberFormat="0" applyProtection="0">
      <alignment horizontal="left" vertical="center" indent="1"/>
    </xf>
    <xf numFmtId="4" fontId="48" fillId="30" borderId="117" applyNumberFormat="0" applyProtection="0">
      <alignment horizontal="left" vertical="center" indent="1"/>
    </xf>
    <xf numFmtId="4" fontId="48" fillId="19" borderId="111" applyNumberFormat="0" applyProtection="0">
      <alignment horizontal="righ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29" borderId="117" applyNumberFormat="0" applyProtection="0">
      <alignment horizontal="left" vertical="center" indent="1"/>
    </xf>
    <xf numFmtId="4" fontId="48" fillId="28" borderId="111" applyNumberFormat="0" applyProtection="0">
      <alignment horizontal="right" vertical="center"/>
    </xf>
    <xf numFmtId="4" fontId="48" fillId="27" borderId="111" applyNumberFormat="0" applyProtection="0">
      <alignment horizontal="right" vertical="center"/>
    </xf>
    <xf numFmtId="4" fontId="48" fillId="26" borderId="111" applyNumberFormat="0" applyProtection="0">
      <alignment horizontal="right" vertical="center"/>
    </xf>
    <xf numFmtId="4" fontId="48" fillId="25" borderId="111" applyNumberFormat="0" applyProtection="0">
      <alignment horizontal="right" vertical="center"/>
    </xf>
    <xf numFmtId="4" fontId="48" fillId="24" borderId="111" applyNumberFormat="0" applyProtection="0">
      <alignment horizontal="right" vertical="center"/>
    </xf>
    <xf numFmtId="4" fontId="48" fillId="23" borderId="111" applyNumberFormat="0" applyProtection="0">
      <alignment horizontal="right" vertical="center"/>
    </xf>
    <xf numFmtId="4" fontId="48" fillId="22" borderId="117" applyNumberFormat="0" applyProtection="0">
      <alignment horizontal="right" vertical="center"/>
    </xf>
    <xf numFmtId="4" fontId="48" fillId="131" borderId="111" applyNumberFormat="0" applyProtection="0">
      <alignment horizontal="righ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352" fontId="251" fillId="18" borderId="116" applyNumberFormat="0" applyProtection="0">
      <alignment horizontal="left" vertical="top"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352" fontId="179" fillId="128" borderId="115" applyNumberFormat="0" applyAlignment="0" applyProtection="0"/>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248" fillId="128" borderId="111" applyNumberFormat="0" applyAlignment="0" applyProtection="0"/>
    <xf numFmtId="352" fontId="248" fillId="128"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23" fillId="0" borderId="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79" fillId="128" borderId="115" applyNumberFormat="0" applyAlignment="0" applyProtection="0"/>
    <xf numFmtId="352" fontId="179" fillId="128" borderId="115" applyNumberFormat="0" applyAlignment="0" applyProtection="0"/>
    <xf numFmtId="4" fontId="48" fillId="18" borderId="111" applyNumberFormat="0" applyProtection="0">
      <alignment vertical="center"/>
    </xf>
    <xf numFmtId="4" fontId="250" fillId="45" borderId="111" applyNumberFormat="0" applyProtection="0">
      <alignment vertical="center"/>
    </xf>
    <xf numFmtId="4" fontId="48" fillId="45" borderId="111" applyNumberFormat="0" applyProtection="0">
      <alignment horizontal="left" vertical="center" indent="1"/>
    </xf>
    <xf numFmtId="4" fontId="48" fillId="64" borderId="111" applyNumberFormat="0" applyProtection="0">
      <alignment horizontal="left" vertical="center" indent="1"/>
    </xf>
    <xf numFmtId="4" fontId="48" fillId="20" borderId="111" applyNumberFormat="0" applyProtection="0">
      <alignment horizontal="right" vertical="center"/>
    </xf>
    <xf numFmtId="4" fontId="48" fillId="131" borderId="111" applyNumberFormat="0" applyProtection="0">
      <alignment horizontal="right" vertical="center"/>
    </xf>
    <xf numFmtId="4" fontId="48" fillId="25" borderId="111" applyNumberFormat="0" applyProtection="0">
      <alignment horizontal="right" vertical="center"/>
    </xf>
    <xf numFmtId="4" fontId="48" fillId="27" borderId="111" applyNumberFormat="0" applyProtection="0">
      <alignment horizontal="right" vertical="center"/>
    </xf>
    <xf numFmtId="4" fontId="48" fillId="28" borderId="111" applyNumberFormat="0" applyProtection="0">
      <alignment horizontal="right" vertical="center"/>
    </xf>
    <xf numFmtId="4" fontId="48" fillId="19" borderId="111" applyNumberFormat="0" applyProtection="0">
      <alignment horizontal="right" vertical="center"/>
    </xf>
    <xf numFmtId="352" fontId="48" fillId="61" borderId="111" applyNumberFormat="0" applyProtection="0">
      <alignment horizontal="left" vertical="center" indent="1"/>
    </xf>
    <xf numFmtId="4" fontId="48" fillId="18" borderId="111" applyNumberFormat="0" applyProtection="0">
      <alignment vertical="center"/>
    </xf>
    <xf numFmtId="4" fontId="250" fillId="45" borderId="111" applyNumberFormat="0" applyProtection="0">
      <alignment vertical="center"/>
    </xf>
    <xf numFmtId="4" fontId="48" fillId="45" borderId="111" applyNumberFormat="0" applyProtection="0">
      <alignment horizontal="left" vertical="center" indent="1"/>
    </xf>
    <xf numFmtId="352" fontId="251" fillId="18" borderId="116" applyNumberFormat="0" applyProtection="0">
      <alignment horizontal="left" vertical="top" indent="1"/>
    </xf>
    <xf numFmtId="4" fontId="48" fillId="64" borderId="111" applyNumberFormat="0" applyProtection="0">
      <alignment horizontal="left" vertical="center" indent="1"/>
    </xf>
    <xf numFmtId="4" fontId="48" fillId="20" borderId="111" applyNumberFormat="0" applyProtection="0">
      <alignment horizontal="right" vertical="center"/>
    </xf>
    <xf numFmtId="4" fontId="48" fillId="131" borderId="111" applyNumberFormat="0" applyProtection="0">
      <alignment horizontal="right" vertical="center"/>
    </xf>
    <xf numFmtId="4" fontId="48" fillId="22" borderId="117" applyNumberFormat="0" applyProtection="0">
      <alignment horizontal="right" vertical="center"/>
    </xf>
    <xf numFmtId="4" fontId="48" fillId="23" borderId="111" applyNumberFormat="0" applyProtection="0">
      <alignment horizontal="right" vertical="center"/>
    </xf>
    <xf numFmtId="4" fontId="48" fillId="24" borderId="111" applyNumberFormat="0" applyProtection="0">
      <alignment horizontal="right" vertical="center"/>
    </xf>
    <xf numFmtId="4" fontId="48" fillId="25" borderId="111" applyNumberFormat="0" applyProtection="0">
      <alignment horizontal="right" vertical="center"/>
    </xf>
    <xf numFmtId="4" fontId="48" fillId="26" borderId="111" applyNumberFormat="0" applyProtection="0">
      <alignment horizontal="right" vertical="center"/>
    </xf>
    <xf numFmtId="4" fontId="48" fillId="27" borderId="111" applyNumberFormat="0" applyProtection="0">
      <alignment horizontal="right" vertical="center"/>
    </xf>
    <xf numFmtId="4" fontId="48" fillId="28" borderId="111" applyNumberFormat="0" applyProtection="0">
      <alignment horizontal="right" vertical="center"/>
    </xf>
    <xf numFmtId="4" fontId="48" fillId="29"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19" borderId="111" applyNumberFormat="0" applyProtection="0">
      <alignment horizontal="right" vertical="center"/>
    </xf>
    <xf numFmtId="4" fontId="48" fillId="30" borderId="117" applyNumberFormat="0" applyProtection="0">
      <alignment horizontal="left" vertical="center" indent="1"/>
    </xf>
    <xf numFmtId="4" fontId="48" fillId="19" borderId="117" applyNumberFormat="0" applyProtection="0">
      <alignment horizontal="left" vertical="center" indent="1"/>
    </xf>
    <xf numFmtId="352" fontId="48" fillId="61" borderId="111" applyNumberFormat="0" applyProtection="0">
      <alignment horizontal="left" vertical="center" indent="1"/>
    </xf>
    <xf numFmtId="352" fontId="4" fillId="31" borderId="116" applyNumberFormat="0" applyProtection="0">
      <alignment horizontal="left" vertical="center"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83" borderId="111" applyNumberFormat="0" applyProtection="0">
      <alignment horizontal="left" vertical="center" indent="1"/>
    </xf>
    <xf numFmtId="352" fontId="4" fillId="19" borderId="116" applyNumberFormat="0" applyProtection="0">
      <alignment horizontal="left" vertical="center"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1" applyNumberFormat="0" applyProtection="0">
      <alignment horizontal="left" vertical="center"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4" fillId="30" borderId="116" applyNumberFormat="0" applyProtection="0">
      <alignment horizontal="left" vertical="center"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2" borderId="111" applyNumberFormat="0" applyProtection="0">
      <alignment horizontal="left" vertical="center" indent="1"/>
    </xf>
    <xf numFmtId="352" fontId="88" fillId="31" borderId="118" applyBorder="0"/>
    <xf numFmtId="4" fontId="252" fillId="34" borderId="116" applyNumberFormat="0" applyProtection="0">
      <alignment vertical="center"/>
    </xf>
    <xf numFmtId="4" fontId="252" fillId="61" borderId="116" applyNumberFormat="0" applyProtection="0">
      <alignment horizontal="left" vertical="center" indent="1"/>
    </xf>
    <xf numFmtId="352" fontId="252" fillId="34" borderId="116" applyNumberFormat="0" applyProtection="0">
      <alignment horizontal="left" vertical="top" indent="1"/>
    </xf>
    <xf numFmtId="4" fontId="48" fillId="0" borderId="111" applyNumberFormat="0" applyProtection="0">
      <alignment horizontal="right" vertical="center"/>
    </xf>
    <xf numFmtId="4" fontId="250" fillId="50" borderId="111" applyNumberFormat="0" applyProtection="0">
      <alignment horizontal="right" vertical="center"/>
    </xf>
    <xf numFmtId="4" fontId="48" fillId="64" borderId="111" applyNumberFormat="0" applyProtection="0">
      <alignment horizontal="left" vertical="center" indent="1"/>
    </xf>
    <xf numFmtId="352" fontId="252" fillId="19" borderId="116" applyNumberFormat="0" applyProtection="0">
      <alignment horizontal="left" vertical="top" indent="1"/>
    </xf>
    <xf numFmtId="4" fontId="253" fillId="35" borderId="117" applyNumberFormat="0" applyProtection="0">
      <alignment horizontal="left" vertical="center" indent="1"/>
    </xf>
    <xf numFmtId="4" fontId="254" fillId="33" borderId="111" applyNumberFormat="0" applyProtection="0">
      <alignment horizontal="right" vertical="center"/>
    </xf>
    <xf numFmtId="37" fontId="59" fillId="0" borderId="119" applyNumberFormat="0"/>
    <xf numFmtId="352" fontId="10" fillId="0" borderId="120" applyNumberFormat="0" applyFill="0" applyAlignment="0" applyProtection="0"/>
    <xf numFmtId="352" fontId="10" fillId="0" borderId="120" applyNumberFormat="0" applyFill="0" applyAlignment="0" applyProtection="0"/>
    <xf numFmtId="352" fontId="4" fillId="30" borderId="116" applyNumberFormat="0" applyProtection="0">
      <alignment horizontal="left" vertical="center"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248" fillId="128" borderId="111" applyNumberFormat="0" applyAlignment="0" applyProtection="0"/>
    <xf numFmtId="352" fontId="248" fillId="128" borderId="111" applyNumberFormat="0" applyAlignment="0" applyProtection="0"/>
    <xf numFmtId="4" fontId="48" fillId="23" borderId="111" applyNumberFormat="0" applyProtection="0">
      <alignment horizontal="right" vertical="center"/>
    </xf>
    <xf numFmtId="4" fontId="48" fillId="24" borderId="111" applyNumberFormat="0" applyProtection="0">
      <alignment horizontal="right" vertical="center"/>
    </xf>
    <xf numFmtId="352" fontId="48" fillId="83" borderId="111" applyNumberFormat="0" applyProtection="0">
      <alignment horizontal="left" vertical="center" indent="1"/>
    </xf>
    <xf numFmtId="210" fontId="59" fillId="0" borderId="29" applyFill="0"/>
    <xf numFmtId="4" fontId="48" fillId="26" borderId="111" applyNumberFormat="0" applyProtection="0">
      <alignment horizontal="right" vertical="center"/>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88" fillId="31" borderId="118" applyBorder="0"/>
    <xf numFmtId="4" fontId="252" fillId="34" borderId="116" applyNumberFormat="0" applyProtection="0">
      <alignment vertical="center"/>
    </xf>
    <xf numFmtId="4" fontId="252" fillId="61" borderId="116" applyNumberFormat="0" applyProtection="0">
      <alignment horizontal="left" vertical="center" indent="1"/>
    </xf>
    <xf numFmtId="352" fontId="252" fillId="34" borderId="116" applyNumberFormat="0" applyProtection="0">
      <alignment horizontal="left" vertical="top" indent="1"/>
    </xf>
    <xf numFmtId="4" fontId="48" fillId="0" borderId="111" applyNumberFormat="0" applyProtection="0">
      <alignment horizontal="right" vertical="center"/>
    </xf>
    <xf numFmtId="4" fontId="250" fillId="50" borderId="111" applyNumberFormat="0" applyProtection="0">
      <alignment horizontal="right" vertical="center"/>
    </xf>
    <xf numFmtId="4" fontId="48" fillId="64" borderId="111" applyNumberFormat="0" applyProtection="0">
      <alignment horizontal="left" vertical="center" indent="1"/>
    </xf>
    <xf numFmtId="352" fontId="252" fillId="19" borderId="116" applyNumberFormat="0" applyProtection="0">
      <alignment horizontal="left" vertical="top" indent="1"/>
    </xf>
    <xf numFmtId="4" fontId="253" fillId="35" borderId="117" applyNumberFormat="0" applyProtection="0">
      <alignment horizontal="left" vertical="center" indent="1"/>
    </xf>
    <xf numFmtId="4" fontId="254" fillId="33" borderId="111" applyNumberFormat="0" applyProtection="0">
      <alignment horizontal="right" vertical="center"/>
    </xf>
    <xf numFmtId="37" fontId="59" fillId="0" borderId="119" applyNumberFormat="0"/>
    <xf numFmtId="352" fontId="10" fillId="0" borderId="120" applyNumberFormat="0" applyFill="0" applyAlignment="0" applyProtection="0"/>
    <xf numFmtId="352" fontId="10" fillId="0" borderId="120" applyNumberFormat="0" applyFill="0" applyAlignment="0" applyProtection="0"/>
    <xf numFmtId="352" fontId="48" fillId="30" borderId="111" applyNumberFormat="0" applyProtection="0">
      <alignment horizontal="left" vertical="center" indent="1"/>
    </xf>
    <xf numFmtId="352" fontId="248" fillId="128" borderId="111" applyNumberFormat="0" applyAlignment="0" applyProtection="0"/>
    <xf numFmtId="352" fontId="248" fillId="128" borderId="111" applyNumberFormat="0" applyAlignment="0" applyProtection="0"/>
    <xf numFmtId="210" fontId="59" fillId="0" borderId="29" applyFill="0"/>
    <xf numFmtId="4" fontId="48" fillId="0" borderId="111" applyNumberFormat="0" applyProtection="0">
      <alignment horizontal="right" vertical="center"/>
    </xf>
    <xf numFmtId="4" fontId="250" fillId="50" borderId="111" applyNumberFormat="0" applyProtection="0">
      <alignment horizontal="right" vertical="center"/>
    </xf>
    <xf numFmtId="4" fontId="48" fillId="64" borderId="111" applyNumberFormat="0" applyProtection="0">
      <alignment horizontal="left" vertical="center" indent="1"/>
    </xf>
    <xf numFmtId="4" fontId="254" fillId="33" borderId="111" applyNumberFormat="0" applyProtection="0">
      <alignment horizontal="right" vertical="center"/>
    </xf>
    <xf numFmtId="352" fontId="48" fillId="32" borderId="116" applyNumberFormat="0" applyProtection="0">
      <alignment horizontal="left" vertical="top" indent="1"/>
    </xf>
    <xf numFmtId="4" fontId="252" fillId="61" borderId="116" applyNumberFormat="0" applyProtection="0">
      <alignment horizontal="left" vertical="center" indent="1"/>
    </xf>
    <xf numFmtId="4" fontId="252" fillId="34" borderId="116" applyNumberFormat="0" applyProtection="0">
      <alignment vertical="center"/>
    </xf>
    <xf numFmtId="352" fontId="4" fillId="32" borderId="116" applyNumberFormat="0" applyProtection="0">
      <alignment horizontal="left" vertical="top" indent="1"/>
    </xf>
    <xf numFmtId="352" fontId="48" fillId="32" borderId="111" applyNumberFormat="0" applyProtection="0">
      <alignment horizontal="left" vertical="center" indent="1"/>
    </xf>
    <xf numFmtId="352" fontId="48" fillId="31" borderId="116" applyNumberFormat="0" applyProtection="0">
      <alignment horizontal="left" vertical="top" indent="1"/>
    </xf>
    <xf numFmtId="352" fontId="48" fillId="13" borderId="111" applyNumberFormat="0" applyFont="0" applyAlignment="0" applyProtection="0"/>
    <xf numFmtId="352" fontId="48" fillId="30" borderId="116" applyNumberFormat="0" applyProtection="0">
      <alignment horizontal="left" vertical="top" indent="1"/>
    </xf>
    <xf numFmtId="352" fontId="48" fillId="19" borderId="116" applyNumberFormat="0" applyProtection="0">
      <alignment horizontal="left" vertical="top" indent="1"/>
    </xf>
    <xf numFmtId="352" fontId="248" fillId="128" borderId="111" applyNumberFormat="0" applyAlignment="0" applyProtection="0"/>
    <xf numFmtId="352" fontId="10" fillId="0" borderId="120" applyNumberFormat="0" applyFill="0" applyAlignment="0" applyProtection="0"/>
    <xf numFmtId="352" fontId="10" fillId="0" borderId="120" applyNumberFormat="0" applyFill="0" applyAlignment="0" applyProtection="0"/>
    <xf numFmtId="37" fontId="59" fillId="0" borderId="119" applyNumberFormat="0"/>
    <xf numFmtId="4" fontId="254" fillId="33" borderId="111" applyNumberFormat="0" applyProtection="0">
      <alignment horizontal="right" vertical="center"/>
    </xf>
    <xf numFmtId="4" fontId="253" fillId="35" borderId="117" applyNumberFormat="0" applyProtection="0">
      <alignment horizontal="left" vertical="center" indent="1"/>
    </xf>
    <xf numFmtId="352" fontId="252" fillId="19" borderId="116" applyNumberFormat="0" applyProtection="0">
      <alignment horizontal="left" vertical="top" indent="1"/>
    </xf>
    <xf numFmtId="4" fontId="48" fillId="64" borderId="111" applyNumberFormat="0" applyProtection="0">
      <alignment horizontal="left" vertical="center" indent="1"/>
    </xf>
    <xf numFmtId="4" fontId="250" fillId="50" borderId="111" applyNumberFormat="0" applyProtection="0">
      <alignment horizontal="right" vertical="center"/>
    </xf>
    <xf numFmtId="4" fontId="48" fillId="0" borderId="111" applyNumberFormat="0" applyProtection="0">
      <alignment horizontal="right" vertical="center"/>
    </xf>
    <xf numFmtId="352" fontId="252" fillId="34"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center"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center" indent="1"/>
    </xf>
    <xf numFmtId="352" fontId="48" fillId="83" borderId="111" applyNumberFormat="0" applyProtection="0">
      <alignment horizontal="left" vertical="center"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352" fontId="48" fillId="61" borderId="111" applyNumberFormat="0" applyProtection="0">
      <alignment horizontal="left" vertical="center" indent="1"/>
    </xf>
    <xf numFmtId="4" fontId="48" fillId="19" borderId="117" applyNumberFormat="0" applyProtection="0">
      <alignment horizontal="left" vertical="center" indent="1"/>
    </xf>
    <xf numFmtId="4" fontId="48" fillId="30" borderId="117" applyNumberFormat="0" applyProtection="0">
      <alignment horizontal="left" vertical="center" indent="1"/>
    </xf>
    <xf numFmtId="4" fontId="48" fillId="19" borderId="111" applyNumberFormat="0" applyProtection="0">
      <alignment horizontal="righ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29" borderId="117" applyNumberFormat="0" applyProtection="0">
      <alignment horizontal="left" vertical="center" indent="1"/>
    </xf>
    <xf numFmtId="4" fontId="48" fillId="28" borderId="111" applyNumberFormat="0" applyProtection="0">
      <alignment horizontal="right" vertical="center"/>
    </xf>
    <xf numFmtId="4" fontId="48" fillId="27" borderId="111" applyNumberFormat="0" applyProtection="0">
      <alignment horizontal="right" vertical="center"/>
    </xf>
    <xf numFmtId="4" fontId="48" fillId="26" borderId="111" applyNumberFormat="0" applyProtection="0">
      <alignment horizontal="right" vertical="center"/>
    </xf>
    <xf numFmtId="4" fontId="48" fillId="25" borderId="111" applyNumberFormat="0" applyProtection="0">
      <alignment horizontal="right" vertical="center"/>
    </xf>
    <xf numFmtId="4" fontId="48" fillId="24" borderId="111" applyNumberFormat="0" applyProtection="0">
      <alignment horizontal="right" vertical="center"/>
    </xf>
    <xf numFmtId="4" fontId="48" fillId="23" borderId="111" applyNumberFormat="0" applyProtection="0">
      <alignment horizontal="right" vertical="center"/>
    </xf>
    <xf numFmtId="4" fontId="48" fillId="22" borderId="117" applyNumberFormat="0" applyProtection="0">
      <alignment horizontal="right" vertical="center"/>
    </xf>
    <xf numFmtId="4" fontId="48" fillId="131" borderId="111" applyNumberFormat="0" applyProtection="0">
      <alignment horizontal="righ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352" fontId="251" fillId="18" borderId="116" applyNumberFormat="0" applyProtection="0">
      <alignment horizontal="left" vertical="top"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352" fontId="179" fillId="128" borderId="115" applyNumberFormat="0" applyAlignment="0" applyProtection="0"/>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23" fillId="0" borderId="0"/>
    <xf numFmtId="352" fontId="137" fillId="14" borderId="111" applyNumberFormat="0" applyAlignment="0" applyProtection="0"/>
    <xf numFmtId="352" fontId="137" fillId="14" borderId="111" applyNumberFormat="0" applyAlignment="0" applyProtection="0"/>
    <xf numFmtId="352" fontId="248" fillId="128" borderId="111" applyNumberFormat="0" applyAlignment="0" applyProtection="0"/>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 fillId="19" borderId="116" applyNumberFormat="0" applyProtection="0">
      <alignment horizontal="left" vertical="top" indent="1"/>
    </xf>
    <xf numFmtId="352" fontId="48" fillId="31" borderId="116" applyNumberFormat="0" applyProtection="0">
      <alignment horizontal="left" vertical="top" indent="1"/>
    </xf>
    <xf numFmtId="352" fontId="88" fillId="31" borderId="118" applyBorder="0"/>
    <xf numFmtId="352" fontId="48" fillId="13" borderId="111" applyNumberFormat="0" applyFont="0" applyAlignment="0" applyProtection="0"/>
    <xf numFmtId="352" fontId="48" fillId="30" borderId="116" applyNumberFormat="0" applyProtection="0">
      <alignment horizontal="left" vertical="top" indent="1"/>
    </xf>
    <xf numFmtId="352" fontId="4" fillId="30" borderId="116" applyNumberFormat="0" applyProtection="0">
      <alignment horizontal="left" vertical="center"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252" fillId="19" borderId="116" applyNumberFormat="0" applyProtection="0">
      <alignment horizontal="left" vertical="top" indent="1"/>
    </xf>
    <xf numFmtId="352" fontId="48" fillId="30" borderId="111" applyNumberFormat="0" applyProtection="0">
      <alignment horizontal="left" vertical="center" indent="1"/>
    </xf>
    <xf numFmtId="210" fontId="59" fillId="0" borderId="29" applyFill="0"/>
    <xf numFmtId="352" fontId="248" fillId="128" borderId="111" applyNumberFormat="0" applyAlignment="0" applyProtection="0"/>
    <xf numFmtId="352" fontId="248" fillId="128" borderId="111" applyNumberFormat="0" applyAlignment="0" applyProtection="0"/>
    <xf numFmtId="352" fontId="48" fillId="31" borderId="116" applyNumberFormat="0" applyProtection="0">
      <alignment horizontal="left" vertical="top" indent="1"/>
    </xf>
    <xf numFmtId="352" fontId="48" fillId="30" borderId="116" applyNumberFormat="0" applyProtection="0">
      <alignment horizontal="left" vertical="top" indent="1"/>
    </xf>
    <xf numFmtId="164" fontId="2" fillId="0" borderId="0" applyFont="0" applyFill="0" applyBorder="0" applyAlignment="0" applyProtection="0"/>
    <xf numFmtId="352" fontId="48" fillId="30" borderId="116" applyNumberFormat="0" applyProtection="0">
      <alignment horizontal="left" vertical="top" indent="1"/>
    </xf>
    <xf numFmtId="164" fontId="1" fillId="0" borderId="0" applyFont="0" applyFill="0" applyBorder="0" applyAlignment="0" applyProtection="0"/>
    <xf numFmtId="352" fontId="88" fillId="31" borderId="118" applyBorder="0"/>
    <xf numFmtId="4" fontId="48" fillId="24" borderId="111" applyNumberFormat="0" applyProtection="0">
      <alignment horizontal="right" vertical="center"/>
    </xf>
    <xf numFmtId="352" fontId="48" fillId="13" borderId="111" applyNumberFormat="0" applyFont="0" applyAlignment="0" applyProtection="0"/>
    <xf numFmtId="4" fontId="48" fillId="19" borderId="117" applyNumberFormat="0" applyProtection="0">
      <alignment horizontal="left" vertical="center" indent="1"/>
    </xf>
    <xf numFmtId="4" fontId="48" fillId="25" borderId="111" applyNumberFormat="0" applyProtection="0">
      <alignment horizontal="right" vertical="center"/>
    </xf>
    <xf numFmtId="352" fontId="48" fillId="61" borderId="111" applyNumberFormat="0" applyProtection="0">
      <alignment horizontal="left" vertical="center" indent="1"/>
    </xf>
    <xf numFmtId="4" fontId="253" fillId="35" borderId="117" applyNumberFormat="0" applyProtection="0">
      <alignment horizontal="left" vertical="center" indent="1"/>
    </xf>
    <xf numFmtId="352" fontId="252" fillId="19" borderId="116" applyNumberFormat="0" applyProtection="0">
      <alignment horizontal="left" vertical="top" indent="1"/>
    </xf>
    <xf numFmtId="4" fontId="250" fillId="50" borderId="111" applyNumberFormat="0" applyProtection="0">
      <alignment horizontal="right" vertical="center"/>
    </xf>
    <xf numFmtId="4" fontId="48" fillId="0" borderId="111" applyNumberFormat="0" applyProtection="0">
      <alignment horizontal="right" vertical="center"/>
    </xf>
    <xf numFmtId="352" fontId="252" fillId="34" borderId="116" applyNumberFormat="0" applyProtection="0">
      <alignment horizontal="left" vertical="top" indent="1"/>
    </xf>
    <xf numFmtId="4" fontId="252" fillId="34" borderId="116" applyNumberFormat="0" applyProtection="0">
      <alignment vertical="center"/>
    </xf>
    <xf numFmtId="352" fontId="88" fillId="31" borderId="118" applyBorder="0"/>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210" fontId="59" fillId="0" borderId="29" applyFill="0"/>
    <xf numFmtId="352" fontId="48" fillId="83" borderId="111" applyNumberFormat="0" applyProtection="0">
      <alignment horizontal="left" vertical="center" indent="1"/>
    </xf>
    <xf numFmtId="4" fontId="48" fillId="23" borderId="111" applyNumberFormat="0" applyProtection="0">
      <alignment horizontal="right" vertical="center"/>
    </xf>
    <xf numFmtId="352" fontId="248" fillId="128" borderId="111" applyNumberFormat="0" applyAlignment="0" applyProtection="0"/>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 fillId="30" borderId="116" applyNumberFormat="0" applyProtection="0">
      <alignment horizontal="left" vertical="center" indent="1"/>
    </xf>
    <xf numFmtId="352" fontId="10" fillId="0" borderId="120" applyNumberFormat="0" applyFill="0" applyAlignment="0" applyProtection="0"/>
    <xf numFmtId="352" fontId="10" fillId="0" borderId="120" applyNumberFormat="0" applyFill="0" applyAlignment="0" applyProtection="0"/>
    <xf numFmtId="37" fontId="59" fillId="0" borderId="119" applyNumberFormat="0"/>
    <xf numFmtId="4" fontId="254" fillId="33" borderId="111" applyNumberFormat="0" applyProtection="0">
      <alignment horizontal="right" vertical="center"/>
    </xf>
    <xf numFmtId="4" fontId="253" fillId="35" borderId="117" applyNumberFormat="0" applyProtection="0">
      <alignment horizontal="left" vertical="center" indent="1"/>
    </xf>
    <xf numFmtId="352" fontId="252" fillId="19" borderId="116" applyNumberFormat="0" applyProtection="0">
      <alignment horizontal="left" vertical="top" indent="1"/>
    </xf>
    <xf numFmtId="4" fontId="48" fillId="64" borderId="111" applyNumberFormat="0" applyProtection="0">
      <alignment horizontal="left" vertical="center" indent="1"/>
    </xf>
    <xf numFmtId="4" fontId="250" fillId="50" borderId="111" applyNumberFormat="0" applyProtection="0">
      <alignment horizontal="right" vertical="center"/>
    </xf>
    <xf numFmtId="4" fontId="48" fillId="0" borderId="111" applyNumberFormat="0" applyProtection="0">
      <alignment horizontal="right" vertical="center"/>
    </xf>
    <xf numFmtId="352" fontId="252" fillId="34" borderId="116" applyNumberFormat="0" applyProtection="0">
      <alignment horizontal="left" vertical="top" indent="1"/>
    </xf>
    <xf numFmtId="4" fontId="252" fillId="61" borderId="116" applyNumberFormat="0" applyProtection="0">
      <alignment horizontal="left" vertical="center" indent="1"/>
    </xf>
    <xf numFmtId="4" fontId="252" fillId="34" borderId="116" applyNumberFormat="0" applyProtection="0">
      <alignment vertical="center"/>
    </xf>
    <xf numFmtId="352" fontId="88" fillId="31" borderId="118" applyBorder="0"/>
    <xf numFmtId="352" fontId="48" fillId="32" borderId="111" applyNumberFormat="0" applyProtection="0">
      <alignment horizontal="left" vertical="center"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center" indent="1"/>
    </xf>
    <xf numFmtId="352" fontId="48" fillId="30" borderId="111" applyNumberFormat="0" applyProtection="0">
      <alignment horizontal="left" vertical="center"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center" indent="1"/>
    </xf>
    <xf numFmtId="352" fontId="48" fillId="32" borderId="111" applyNumberFormat="0" applyProtection="0">
      <alignment horizontal="left" vertical="center"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center" indent="1"/>
    </xf>
    <xf numFmtId="352" fontId="48" fillId="83" borderId="111" applyNumberFormat="0" applyProtection="0">
      <alignment horizontal="left" vertical="center"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4" fontId="48" fillId="30" borderId="117" applyNumberFormat="0" applyProtection="0">
      <alignment horizontal="left" vertical="center" indent="1"/>
    </xf>
    <xf numFmtId="4" fontId="48" fillId="19" borderId="111" applyNumberFormat="0" applyProtection="0">
      <alignment horizontal="righ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29" borderId="117" applyNumberFormat="0" applyProtection="0">
      <alignment horizontal="left" vertical="center" indent="1"/>
    </xf>
    <xf numFmtId="4" fontId="48" fillId="28" borderId="111" applyNumberFormat="0" applyProtection="0">
      <alignment horizontal="right" vertical="center"/>
    </xf>
    <xf numFmtId="4" fontId="48" fillId="27" borderId="111" applyNumberFormat="0" applyProtection="0">
      <alignment horizontal="right" vertical="center"/>
    </xf>
    <xf numFmtId="4" fontId="48" fillId="26" borderId="111" applyNumberFormat="0" applyProtection="0">
      <alignment horizontal="right" vertical="center"/>
    </xf>
    <xf numFmtId="4" fontId="48" fillId="25" borderId="111" applyNumberFormat="0" applyProtection="0">
      <alignment horizontal="right" vertical="center"/>
    </xf>
    <xf numFmtId="4" fontId="48" fillId="22" borderId="117" applyNumberFormat="0" applyProtection="0">
      <alignment horizontal="right" vertical="center"/>
    </xf>
    <xf numFmtId="4" fontId="48" fillId="131" borderId="111" applyNumberFormat="0" applyProtection="0">
      <alignment horizontal="righ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352" fontId="251" fillId="18" borderId="116" applyNumberFormat="0" applyProtection="0">
      <alignment horizontal="left" vertical="top"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352" fontId="179" fillId="128" borderId="115" applyNumberFormat="0" applyAlignment="0" applyProtection="0"/>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248" fillId="128" borderId="111" applyNumberFormat="0" applyAlignment="0" applyProtection="0"/>
    <xf numFmtId="352" fontId="248" fillId="128" borderId="111"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79" fillId="128" borderId="115" applyNumberFormat="0" applyAlignment="0" applyProtection="0"/>
    <xf numFmtId="352" fontId="179" fillId="128" borderId="115" applyNumberFormat="0" applyAlignment="0" applyProtection="0"/>
    <xf numFmtId="4" fontId="48" fillId="18" borderId="111" applyNumberFormat="0" applyProtection="0">
      <alignment vertical="center"/>
    </xf>
    <xf numFmtId="4" fontId="250" fillId="45" borderId="111" applyNumberFormat="0" applyProtection="0">
      <alignment vertical="center"/>
    </xf>
    <xf numFmtId="4" fontId="48" fillId="45" borderId="111" applyNumberFormat="0" applyProtection="0">
      <alignment horizontal="left" vertical="center" indent="1"/>
    </xf>
    <xf numFmtId="352" fontId="251" fillId="18" borderId="116" applyNumberFormat="0" applyProtection="0">
      <alignment horizontal="left" vertical="top" indent="1"/>
    </xf>
    <xf numFmtId="4" fontId="48" fillId="64" borderId="111" applyNumberFormat="0" applyProtection="0">
      <alignment horizontal="left" vertical="center" indent="1"/>
    </xf>
    <xf numFmtId="4" fontId="48" fillId="20" borderId="111" applyNumberFormat="0" applyProtection="0">
      <alignment horizontal="right" vertical="center"/>
    </xf>
    <xf numFmtId="4" fontId="48" fillId="131" borderId="111" applyNumberFormat="0" applyProtection="0">
      <alignment horizontal="right" vertical="center"/>
    </xf>
    <xf numFmtId="4" fontId="48" fillId="22" borderId="117" applyNumberFormat="0" applyProtection="0">
      <alignment horizontal="right" vertical="center"/>
    </xf>
    <xf numFmtId="4" fontId="48" fillId="23" borderId="111" applyNumberFormat="0" applyProtection="0">
      <alignment horizontal="right" vertical="center"/>
    </xf>
    <xf numFmtId="4" fontId="48" fillId="24" borderId="111" applyNumberFormat="0" applyProtection="0">
      <alignment horizontal="right" vertical="center"/>
    </xf>
    <xf numFmtId="4" fontId="48" fillId="25" borderId="111" applyNumberFormat="0" applyProtection="0">
      <alignment horizontal="right" vertical="center"/>
    </xf>
    <xf numFmtId="4" fontId="48" fillId="26" borderId="111" applyNumberFormat="0" applyProtection="0">
      <alignment horizontal="right" vertical="center"/>
    </xf>
    <xf numFmtId="4" fontId="48" fillId="27" borderId="111" applyNumberFormat="0" applyProtection="0">
      <alignment horizontal="right" vertical="center"/>
    </xf>
    <xf numFmtId="4" fontId="48" fillId="28" borderId="111" applyNumberFormat="0" applyProtection="0">
      <alignment horizontal="right" vertical="center"/>
    </xf>
    <xf numFmtId="4" fontId="48" fillId="29"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19" borderId="111" applyNumberFormat="0" applyProtection="0">
      <alignment horizontal="right" vertical="center"/>
    </xf>
    <xf numFmtId="4" fontId="48" fillId="30" borderId="117" applyNumberFormat="0" applyProtection="0">
      <alignment horizontal="left" vertical="center" indent="1"/>
    </xf>
    <xf numFmtId="4" fontId="48" fillId="19" borderId="117" applyNumberFormat="0" applyProtection="0">
      <alignment horizontal="left" vertical="center" indent="1"/>
    </xf>
    <xf numFmtId="352" fontId="48" fillId="61" borderId="111" applyNumberFormat="0" applyProtection="0">
      <alignment horizontal="left" vertical="center" indent="1"/>
    </xf>
    <xf numFmtId="352" fontId="4" fillId="31" borderId="116" applyNumberFormat="0" applyProtection="0">
      <alignment horizontal="left" vertical="center"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83" borderId="111" applyNumberFormat="0" applyProtection="0">
      <alignment horizontal="left" vertical="center" indent="1"/>
    </xf>
    <xf numFmtId="352" fontId="4" fillId="19" borderId="116" applyNumberFormat="0" applyProtection="0">
      <alignment horizontal="left" vertical="center"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1" applyNumberFormat="0" applyProtection="0">
      <alignment horizontal="left" vertical="center"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252" fillId="19"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center" indent="1"/>
    </xf>
    <xf numFmtId="352" fontId="48" fillId="30" borderId="111" applyNumberFormat="0" applyProtection="0">
      <alignment horizontal="left" vertical="center"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center" indent="1"/>
    </xf>
    <xf numFmtId="352" fontId="48" fillId="32" borderId="111" applyNumberFormat="0" applyProtection="0">
      <alignment horizontal="left" vertical="center" indent="1"/>
    </xf>
    <xf numFmtId="164" fontId="8" fillId="0" borderId="0" applyFont="0" applyFill="0" applyBorder="0" applyAlignment="0" applyProtection="0"/>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16" applyNumberFormat="0" applyProtection="0">
      <alignment horizontal="left" vertical="center" indent="1"/>
    </xf>
    <xf numFmtId="352" fontId="48" fillId="83" borderId="111" applyNumberFormat="0" applyProtection="0">
      <alignment horizontal="left" vertical="center"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16"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352" fontId="48" fillId="61" borderId="111" applyNumberFormat="0" applyProtection="0">
      <alignment horizontal="left" vertical="center" indent="1"/>
    </xf>
    <xf numFmtId="4" fontId="48" fillId="19" borderId="117" applyNumberFormat="0" applyProtection="0">
      <alignment horizontal="left" vertical="center" indent="1"/>
    </xf>
    <xf numFmtId="4" fontId="48" fillId="30" borderId="117" applyNumberFormat="0" applyProtection="0">
      <alignment horizontal="left" vertical="center" indent="1"/>
    </xf>
    <xf numFmtId="4" fontId="48" fillId="19" borderId="111" applyNumberFormat="0" applyProtection="0">
      <alignment horizontal="righ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29" borderId="117" applyNumberFormat="0" applyProtection="0">
      <alignment horizontal="left" vertical="center" indent="1"/>
    </xf>
    <xf numFmtId="4" fontId="48" fillId="28" borderId="111" applyNumberFormat="0" applyProtection="0">
      <alignment horizontal="right" vertical="center"/>
    </xf>
    <xf numFmtId="4" fontId="48" fillId="27" borderId="111" applyNumberFormat="0" applyProtection="0">
      <alignment horizontal="right" vertical="center"/>
    </xf>
    <xf numFmtId="4" fontId="48" fillId="26" borderId="111" applyNumberFormat="0" applyProtection="0">
      <alignment horizontal="right" vertical="center"/>
    </xf>
    <xf numFmtId="4" fontId="48" fillId="25" borderId="111" applyNumberFormat="0" applyProtection="0">
      <alignment horizontal="right" vertical="center"/>
    </xf>
    <xf numFmtId="4" fontId="48" fillId="24" borderId="111" applyNumberFormat="0" applyProtection="0">
      <alignment horizontal="right" vertical="center"/>
    </xf>
    <xf numFmtId="4" fontId="48" fillId="23" borderId="111" applyNumberFormat="0" applyProtection="0">
      <alignment horizontal="right" vertical="center"/>
    </xf>
    <xf numFmtId="4" fontId="48" fillId="22" borderId="117" applyNumberFormat="0" applyProtection="0">
      <alignment horizontal="right" vertical="center"/>
    </xf>
    <xf numFmtId="4" fontId="48" fillId="131" borderId="111" applyNumberFormat="0" applyProtection="0">
      <alignment horizontal="righ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352" fontId="251" fillId="18" borderId="116" applyNumberFormat="0" applyProtection="0">
      <alignment horizontal="left" vertical="top"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352" fontId="179" fillId="128" borderId="115" applyNumberFormat="0" applyAlignment="0" applyProtection="0"/>
    <xf numFmtId="352" fontId="179" fillId="128" borderId="115" applyNumberFormat="0" applyAlignment="0" applyProtection="0"/>
    <xf numFmtId="352" fontId="48" fillId="13" borderId="111" applyNumberFormat="0" applyFont="0" applyAlignment="0" applyProtection="0"/>
    <xf numFmtId="4" fontId="48" fillId="0" borderId="111" applyNumberFormat="0" applyProtection="0">
      <alignment horizontal="right" vertical="center"/>
    </xf>
    <xf numFmtId="352" fontId="10" fillId="0" borderId="120" applyNumberFormat="0" applyFill="0" applyAlignment="0" applyProtection="0"/>
    <xf numFmtId="352" fontId="10" fillId="0" borderId="120" applyNumberFormat="0" applyFill="0" applyAlignment="0" applyProtection="0"/>
    <xf numFmtId="37" fontId="59" fillId="0" borderId="119" applyNumberFormat="0"/>
    <xf numFmtId="4" fontId="254" fillId="33" borderId="111" applyNumberFormat="0" applyProtection="0">
      <alignment horizontal="right" vertical="center"/>
    </xf>
    <xf numFmtId="4" fontId="253" fillId="35" borderId="117" applyNumberFormat="0" applyProtection="0">
      <alignment horizontal="left" vertical="center" indent="1"/>
    </xf>
    <xf numFmtId="4" fontId="48" fillId="64" borderId="111" applyNumberFormat="0" applyProtection="0">
      <alignment horizontal="left" vertical="center" indent="1"/>
    </xf>
    <xf numFmtId="4" fontId="250" fillId="50" borderId="111" applyNumberFormat="0" applyProtection="0">
      <alignment horizontal="right" vertical="center"/>
    </xf>
    <xf numFmtId="4" fontId="48" fillId="0" borderId="111" applyNumberFormat="0" applyProtection="0">
      <alignment horizontal="right" vertical="center"/>
    </xf>
    <xf numFmtId="352" fontId="252" fillId="34" borderId="116" applyNumberFormat="0" applyProtection="0">
      <alignment horizontal="left" vertical="top" indent="1"/>
    </xf>
    <xf numFmtId="4" fontId="252" fillId="61" borderId="116" applyNumberFormat="0" applyProtection="0">
      <alignment horizontal="left" vertical="center" indent="1"/>
    </xf>
    <xf numFmtId="4" fontId="252" fillId="34" borderId="116" applyNumberFormat="0" applyProtection="0">
      <alignment vertical="center"/>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4" fontId="48" fillId="26" borderId="111" applyNumberFormat="0" applyProtection="0">
      <alignment horizontal="right" vertical="center"/>
    </xf>
    <xf numFmtId="210" fontId="59" fillId="0" borderId="29" applyFill="0"/>
    <xf numFmtId="352" fontId="48" fillId="83" borderId="111" applyNumberFormat="0" applyProtection="0">
      <alignment horizontal="left" vertical="center" indent="1"/>
    </xf>
    <xf numFmtId="4" fontId="48" fillId="24" borderId="111" applyNumberFormat="0" applyProtection="0">
      <alignment horizontal="right" vertical="center"/>
    </xf>
    <xf numFmtId="4" fontId="48" fillId="23" borderId="111" applyNumberFormat="0" applyProtection="0">
      <alignment horizontal="right" vertical="center"/>
    </xf>
    <xf numFmtId="352" fontId="248" fillId="128" borderId="111" applyNumberFormat="0" applyAlignment="0" applyProtection="0"/>
    <xf numFmtId="352" fontId="248" fillId="128" borderId="111" applyNumberFormat="0" applyAlignment="0" applyProtection="0"/>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 fillId="30" borderId="116" applyNumberFormat="0" applyProtection="0">
      <alignment horizontal="left" vertical="center" indent="1"/>
    </xf>
    <xf numFmtId="352" fontId="10" fillId="0" borderId="120" applyNumberFormat="0" applyFill="0" applyAlignment="0" applyProtection="0"/>
    <xf numFmtId="352" fontId="10" fillId="0" borderId="120" applyNumberFormat="0" applyFill="0" applyAlignment="0" applyProtection="0"/>
    <xf numFmtId="37" fontId="59" fillId="0" borderId="119" applyNumberFormat="0"/>
    <xf numFmtId="4" fontId="254" fillId="33" borderId="111" applyNumberFormat="0" applyProtection="0">
      <alignment horizontal="right" vertical="center"/>
    </xf>
    <xf numFmtId="4" fontId="253" fillId="35" borderId="117" applyNumberFormat="0" applyProtection="0">
      <alignment horizontal="left" vertical="center" indent="1"/>
    </xf>
    <xf numFmtId="352" fontId="252" fillId="19" borderId="116" applyNumberFormat="0" applyProtection="0">
      <alignment horizontal="left" vertical="top" indent="1"/>
    </xf>
    <xf numFmtId="4" fontId="48" fillId="64" borderId="111" applyNumberFormat="0" applyProtection="0">
      <alignment horizontal="left" vertical="center" indent="1"/>
    </xf>
    <xf numFmtId="4" fontId="250" fillId="50" borderId="111" applyNumberFormat="0" applyProtection="0">
      <alignment horizontal="right" vertical="center"/>
    </xf>
    <xf numFmtId="4" fontId="48" fillId="0" borderId="111" applyNumberFormat="0" applyProtection="0">
      <alignment horizontal="right" vertical="center"/>
    </xf>
    <xf numFmtId="352" fontId="252" fillId="34" borderId="116" applyNumberFormat="0" applyProtection="0">
      <alignment horizontal="left" vertical="top" indent="1"/>
    </xf>
    <xf numFmtId="4" fontId="252" fillId="61" borderId="116" applyNumberFormat="0" applyProtection="0">
      <alignment horizontal="left" vertical="center" indent="1"/>
    </xf>
    <xf numFmtId="4" fontId="252" fillId="34" borderId="116" applyNumberFormat="0" applyProtection="0">
      <alignment vertical="center"/>
    </xf>
    <xf numFmtId="352" fontId="88" fillId="31" borderId="118" applyBorder="0"/>
    <xf numFmtId="352" fontId="48" fillId="32" borderId="111" applyNumberFormat="0" applyProtection="0">
      <alignment horizontal="left" vertical="center"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center" indent="1"/>
    </xf>
    <xf numFmtId="352" fontId="48" fillId="30" borderId="111" applyNumberFormat="0" applyProtection="0">
      <alignment horizontal="left" vertical="center"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center" indent="1"/>
    </xf>
    <xf numFmtId="352" fontId="48" fillId="32" borderId="111" applyNumberFormat="0" applyProtection="0">
      <alignment horizontal="left" vertical="center"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center" indent="1"/>
    </xf>
    <xf numFmtId="352" fontId="48" fillId="83" borderId="111" applyNumberFormat="0" applyProtection="0">
      <alignment horizontal="left" vertical="center"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352" fontId="48" fillId="61" borderId="111" applyNumberFormat="0" applyProtection="0">
      <alignment horizontal="left" vertical="center" indent="1"/>
    </xf>
    <xf numFmtId="4" fontId="48" fillId="19" borderId="117" applyNumberFormat="0" applyProtection="0">
      <alignment horizontal="left" vertical="center" indent="1"/>
    </xf>
    <xf numFmtId="4" fontId="48" fillId="30" borderId="117" applyNumberFormat="0" applyProtection="0">
      <alignment horizontal="left" vertical="center" indent="1"/>
    </xf>
    <xf numFmtId="4" fontId="48" fillId="19" borderId="111" applyNumberFormat="0" applyProtection="0">
      <alignment horizontal="righ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29" borderId="117" applyNumberFormat="0" applyProtection="0">
      <alignment horizontal="left" vertical="center" indent="1"/>
    </xf>
    <xf numFmtId="4" fontId="48" fillId="28" borderId="111" applyNumberFormat="0" applyProtection="0">
      <alignment horizontal="right" vertical="center"/>
    </xf>
    <xf numFmtId="4" fontId="48" fillId="27" borderId="111" applyNumberFormat="0" applyProtection="0">
      <alignment horizontal="right" vertical="center"/>
    </xf>
    <xf numFmtId="4" fontId="48" fillId="26" borderId="111" applyNumberFormat="0" applyProtection="0">
      <alignment horizontal="right" vertical="center"/>
    </xf>
    <xf numFmtId="4" fontId="48" fillId="25" borderId="111" applyNumberFormat="0" applyProtection="0">
      <alignment horizontal="right" vertical="center"/>
    </xf>
    <xf numFmtId="4" fontId="48" fillId="24" borderId="111" applyNumberFormat="0" applyProtection="0">
      <alignment horizontal="right" vertical="center"/>
    </xf>
    <xf numFmtId="4" fontId="48" fillId="23" borderId="111" applyNumberFormat="0" applyProtection="0">
      <alignment horizontal="right" vertical="center"/>
    </xf>
    <xf numFmtId="4" fontId="48" fillId="22" borderId="117" applyNumberFormat="0" applyProtection="0">
      <alignment horizontal="right" vertical="center"/>
    </xf>
    <xf numFmtId="4" fontId="48" fillId="131" borderId="111" applyNumberFormat="0" applyProtection="0">
      <alignment horizontal="righ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352" fontId="251" fillId="18" borderId="116" applyNumberFormat="0" applyProtection="0">
      <alignment horizontal="left" vertical="top"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352" fontId="48" fillId="61" borderId="111" applyNumberFormat="0" applyProtection="0">
      <alignment horizontal="left" vertical="center" indent="1"/>
    </xf>
    <xf numFmtId="4" fontId="48" fillId="19" borderId="111" applyNumberFormat="0" applyProtection="0">
      <alignment horizontal="right" vertical="center"/>
    </xf>
    <xf numFmtId="4" fontId="48" fillId="28" borderId="111" applyNumberFormat="0" applyProtection="0">
      <alignment horizontal="right" vertical="center"/>
    </xf>
    <xf numFmtId="4" fontId="48" fillId="27" borderId="111" applyNumberFormat="0" applyProtection="0">
      <alignment horizontal="right" vertical="center"/>
    </xf>
    <xf numFmtId="4" fontId="48" fillId="25" borderId="111" applyNumberFormat="0" applyProtection="0">
      <alignment horizontal="right" vertical="center"/>
    </xf>
    <xf numFmtId="4" fontId="48" fillId="131" borderId="111" applyNumberFormat="0" applyProtection="0">
      <alignment horizontal="righ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352" fontId="179" fillId="128" borderId="115" applyNumberFormat="0" applyAlignment="0" applyProtection="0"/>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137" fillId="14" borderId="111" applyNumberFormat="0" applyAlignment="0" applyProtection="0"/>
    <xf numFmtId="352" fontId="248" fillId="128" borderId="111" applyNumberFormat="0" applyAlignment="0" applyProtection="0"/>
    <xf numFmtId="352" fontId="248" fillId="128" borderId="111"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79" fillId="128" borderId="115" applyNumberFormat="0" applyAlignment="0" applyProtection="0"/>
    <xf numFmtId="352" fontId="179" fillId="128" borderId="115" applyNumberFormat="0" applyAlignment="0" applyProtection="0"/>
    <xf numFmtId="4" fontId="48" fillId="18" borderId="111" applyNumberFormat="0" applyProtection="0">
      <alignment vertical="center"/>
    </xf>
    <xf numFmtId="4" fontId="250" fillId="45" borderId="111" applyNumberFormat="0" applyProtection="0">
      <alignment vertical="center"/>
    </xf>
    <xf numFmtId="4" fontId="48" fillId="45" borderId="111" applyNumberFormat="0" applyProtection="0">
      <alignment horizontal="left" vertical="center" indent="1"/>
    </xf>
    <xf numFmtId="352" fontId="251" fillId="18" borderId="116" applyNumberFormat="0" applyProtection="0">
      <alignment horizontal="left" vertical="top" indent="1"/>
    </xf>
    <xf numFmtId="4" fontId="48" fillId="64" borderId="111" applyNumberFormat="0" applyProtection="0">
      <alignment horizontal="left" vertical="center" indent="1"/>
    </xf>
    <xf numFmtId="4" fontId="48" fillId="20" borderId="111" applyNumberFormat="0" applyProtection="0">
      <alignment horizontal="right" vertical="center"/>
    </xf>
    <xf numFmtId="4" fontId="48" fillId="131" borderId="111" applyNumberFormat="0" applyProtection="0">
      <alignment horizontal="right" vertical="center"/>
    </xf>
    <xf numFmtId="4" fontId="48" fillId="22" borderId="117" applyNumberFormat="0" applyProtection="0">
      <alignment horizontal="right" vertical="center"/>
    </xf>
    <xf numFmtId="4" fontId="48" fillId="23" borderId="111" applyNumberFormat="0" applyProtection="0">
      <alignment horizontal="right" vertical="center"/>
    </xf>
    <xf numFmtId="4" fontId="48" fillId="24" borderId="111" applyNumberFormat="0" applyProtection="0">
      <alignment horizontal="right" vertical="center"/>
    </xf>
    <xf numFmtId="4" fontId="48" fillId="25" borderId="111" applyNumberFormat="0" applyProtection="0">
      <alignment horizontal="right" vertical="center"/>
    </xf>
    <xf numFmtId="4" fontId="48" fillId="26" borderId="111" applyNumberFormat="0" applyProtection="0">
      <alignment horizontal="right" vertical="center"/>
    </xf>
    <xf numFmtId="4" fontId="48" fillId="27" borderId="111" applyNumberFormat="0" applyProtection="0">
      <alignment horizontal="right" vertical="center"/>
    </xf>
    <xf numFmtId="4" fontId="48" fillId="28" borderId="111" applyNumberFormat="0" applyProtection="0">
      <alignment horizontal="right" vertical="center"/>
    </xf>
    <xf numFmtId="4" fontId="48" fillId="29" borderId="117" applyNumberFormat="0" applyProtection="0">
      <alignment horizontal="left" vertical="center" indent="1"/>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19" borderId="111" applyNumberFormat="0" applyProtection="0">
      <alignment horizontal="right" vertical="center"/>
    </xf>
    <xf numFmtId="4" fontId="48" fillId="30" borderId="117" applyNumberFormat="0" applyProtection="0">
      <alignment horizontal="left" vertical="center" indent="1"/>
    </xf>
    <xf numFmtId="4" fontId="48" fillId="19" borderId="117" applyNumberFormat="0" applyProtection="0">
      <alignment horizontal="left" vertical="center" indent="1"/>
    </xf>
    <xf numFmtId="352" fontId="48" fillId="61" borderId="111" applyNumberFormat="0" applyProtection="0">
      <alignment horizontal="left" vertical="center" indent="1"/>
    </xf>
    <xf numFmtId="352" fontId="4" fillId="31" borderId="116" applyNumberFormat="0" applyProtection="0">
      <alignment horizontal="left" vertical="center"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83" borderId="111" applyNumberFormat="0" applyProtection="0">
      <alignment horizontal="left" vertical="center" indent="1"/>
    </xf>
    <xf numFmtId="352" fontId="4" fillId="19" borderId="116" applyNumberFormat="0" applyProtection="0">
      <alignment horizontal="left" vertical="center"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1" applyNumberFormat="0" applyProtection="0">
      <alignment horizontal="left" vertical="center"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48" fillId="30" borderId="116" applyNumberFormat="0" applyProtection="0">
      <alignment horizontal="left" vertical="top" indent="1"/>
    </xf>
    <xf numFmtId="4" fontId="252" fillId="61" borderId="116" applyNumberFormat="0" applyProtection="0">
      <alignment horizontal="left" vertical="center" indent="1"/>
    </xf>
    <xf numFmtId="210" fontId="59" fillId="0" borderId="29" applyFill="0"/>
    <xf numFmtId="352" fontId="48" fillId="30" borderId="116" applyNumberFormat="0" applyProtection="0">
      <alignment horizontal="left" vertical="top" indent="1"/>
    </xf>
    <xf numFmtId="352" fontId="252" fillId="19" borderId="116" applyNumberFormat="0" applyProtection="0">
      <alignment horizontal="left" vertical="top" indent="1"/>
    </xf>
    <xf numFmtId="352" fontId="48" fillId="32" borderId="116" applyNumberFormat="0" applyProtection="0">
      <alignment horizontal="left" vertical="top" indent="1"/>
    </xf>
    <xf numFmtId="352" fontId="48" fillId="31" borderId="116" applyNumberFormat="0" applyProtection="0">
      <alignment horizontal="left" vertical="top" indent="1"/>
    </xf>
    <xf numFmtId="4" fontId="48" fillId="27" borderId="111" applyNumberFormat="0" applyProtection="0">
      <alignment horizontal="right" vertical="center"/>
    </xf>
    <xf numFmtId="352" fontId="48" fillId="19" borderId="116" applyNumberFormat="0" applyProtection="0">
      <alignment horizontal="left" vertical="top" indent="1"/>
    </xf>
    <xf numFmtId="164" fontId="7" fillId="0" borderId="0" applyFont="0" applyFill="0" applyBorder="0" applyAlignment="0" applyProtection="0"/>
    <xf numFmtId="352" fontId="48" fillId="19" borderId="116" applyNumberFormat="0" applyProtection="0">
      <alignment horizontal="left" vertical="top" indent="1"/>
    </xf>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31" borderId="116" applyNumberFormat="0" applyProtection="0">
      <alignment horizontal="left" vertical="top" indent="1"/>
    </xf>
    <xf numFmtId="4" fontId="48" fillId="64" borderId="111" applyNumberFormat="0" applyProtection="0">
      <alignment horizontal="left" vertical="center" indent="1"/>
    </xf>
    <xf numFmtId="352" fontId="48" fillId="32" borderId="116" applyNumberFormat="0" applyProtection="0">
      <alignment horizontal="left" vertical="top" indent="1"/>
    </xf>
    <xf numFmtId="352" fontId="10" fillId="0" borderId="120" applyNumberFormat="0" applyFill="0" applyAlignment="0" applyProtection="0"/>
    <xf numFmtId="352" fontId="10" fillId="0" borderId="120" applyNumberFormat="0" applyFill="0" applyAlignment="0" applyProtection="0"/>
    <xf numFmtId="4" fontId="48" fillId="28" borderId="111" applyNumberFormat="0" applyProtection="0">
      <alignment horizontal="right" vertical="center"/>
    </xf>
    <xf numFmtId="352" fontId="48" fillId="30" borderId="116" applyNumberFormat="0" applyProtection="0">
      <alignment horizontal="left" vertical="top" indent="1"/>
    </xf>
    <xf numFmtId="37" fontId="59" fillId="0" borderId="119" applyNumberFormat="0"/>
    <xf numFmtId="352" fontId="48" fillId="19" borderId="116" applyNumberFormat="0" applyProtection="0">
      <alignment horizontal="left" vertical="top" indent="1"/>
    </xf>
    <xf numFmtId="352" fontId="251" fillId="18" borderId="116" applyNumberFormat="0" applyProtection="0">
      <alignment horizontal="left" vertical="top" indent="1"/>
    </xf>
    <xf numFmtId="352" fontId="48" fillId="13" borderId="111" applyNumberFormat="0" applyFont="0" applyAlignment="0" applyProtection="0"/>
    <xf numFmtId="4" fontId="254" fillId="33" borderId="111" applyNumberFormat="0" applyProtection="0">
      <alignment horizontal="right" vertical="center"/>
    </xf>
    <xf numFmtId="4" fontId="253" fillId="35" borderId="117" applyNumberFormat="0" applyProtection="0">
      <alignment horizontal="left" vertical="center" indent="1"/>
    </xf>
    <xf numFmtId="352" fontId="252" fillId="19" borderId="116" applyNumberFormat="0" applyProtection="0">
      <alignment horizontal="left" vertical="top" indent="1"/>
    </xf>
    <xf numFmtId="4" fontId="48" fillId="64" borderId="111" applyNumberFormat="0" applyProtection="0">
      <alignment horizontal="left" vertical="center" indent="1"/>
    </xf>
    <xf numFmtId="4" fontId="250" fillId="50" borderId="111" applyNumberFormat="0" applyProtection="0">
      <alignment horizontal="right" vertical="center"/>
    </xf>
    <xf numFmtId="4" fontId="48" fillId="0" borderId="111" applyNumberFormat="0" applyProtection="0">
      <alignment horizontal="right" vertical="center"/>
    </xf>
    <xf numFmtId="352" fontId="252" fillId="34" borderId="116" applyNumberFormat="0" applyProtection="0">
      <alignment horizontal="left" vertical="top" indent="1"/>
    </xf>
    <xf numFmtId="4" fontId="252" fillId="61" borderId="116" applyNumberFormat="0" applyProtection="0">
      <alignment horizontal="left" vertical="center" indent="1"/>
    </xf>
    <xf numFmtId="4" fontId="252" fillId="34" borderId="116" applyNumberFormat="0" applyProtection="0">
      <alignment vertical="center"/>
    </xf>
    <xf numFmtId="352" fontId="88" fillId="31" borderId="118" applyBorder="0"/>
    <xf numFmtId="4" fontId="48" fillId="25" borderId="111" applyNumberFormat="0" applyProtection="0">
      <alignment horizontal="right" vertical="center"/>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center" indent="1"/>
    </xf>
    <xf numFmtId="352" fontId="48" fillId="30" borderId="111" applyNumberFormat="0" applyProtection="0">
      <alignment horizontal="left" vertical="center"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center" indent="1"/>
    </xf>
    <xf numFmtId="352" fontId="48" fillId="32" borderId="111" applyNumberFormat="0" applyProtection="0">
      <alignment horizontal="left" vertical="center"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center" indent="1"/>
    </xf>
    <xf numFmtId="352" fontId="48" fillId="83" borderId="111" applyNumberFormat="0" applyProtection="0">
      <alignment horizontal="left" vertical="center"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352" fontId="48" fillId="61" borderId="111" applyNumberFormat="0" applyProtection="0">
      <alignment horizontal="left" vertical="center" indent="1"/>
    </xf>
    <xf numFmtId="4" fontId="48" fillId="19" borderId="117" applyNumberFormat="0" applyProtection="0">
      <alignment horizontal="left" vertical="center" indent="1"/>
    </xf>
    <xf numFmtId="4" fontId="48" fillId="30" borderId="117" applyNumberFormat="0" applyProtection="0">
      <alignment horizontal="left" vertical="center" indent="1"/>
    </xf>
    <xf numFmtId="4" fontId="48" fillId="19" borderId="111" applyNumberFormat="0" applyProtection="0">
      <alignment horizontal="righ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29" borderId="117" applyNumberFormat="0" applyProtection="0">
      <alignment horizontal="left" vertical="center" indent="1"/>
    </xf>
    <xf numFmtId="4" fontId="48" fillId="28" borderId="111" applyNumberFormat="0" applyProtection="0">
      <alignment horizontal="right" vertical="center"/>
    </xf>
    <xf numFmtId="4" fontId="48" fillId="27" borderId="111" applyNumberFormat="0" applyProtection="0">
      <alignment horizontal="right" vertical="center"/>
    </xf>
    <xf numFmtId="4" fontId="48" fillId="26" borderId="111" applyNumberFormat="0" applyProtection="0">
      <alignment horizontal="right" vertical="center"/>
    </xf>
    <xf numFmtId="4" fontId="48" fillId="25" borderId="111" applyNumberFormat="0" applyProtection="0">
      <alignment horizontal="right" vertical="center"/>
    </xf>
    <xf numFmtId="4" fontId="48" fillId="24" borderId="111" applyNumberFormat="0" applyProtection="0">
      <alignment horizontal="right" vertical="center"/>
    </xf>
    <xf numFmtId="4" fontId="48" fillId="23" borderId="111" applyNumberFormat="0" applyProtection="0">
      <alignment horizontal="right" vertical="center"/>
    </xf>
    <xf numFmtId="4" fontId="48" fillId="22" borderId="117" applyNumberFormat="0" applyProtection="0">
      <alignment horizontal="right" vertical="center"/>
    </xf>
    <xf numFmtId="4" fontId="48" fillId="131" borderId="111" applyNumberFormat="0" applyProtection="0">
      <alignment horizontal="righ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352" fontId="251" fillId="18" borderId="116" applyNumberFormat="0" applyProtection="0">
      <alignment horizontal="left" vertical="top"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4" fontId="48" fillId="27" borderId="111" applyNumberFormat="0" applyProtection="0">
      <alignment horizontal="right" vertical="center"/>
    </xf>
    <xf numFmtId="4" fontId="48" fillId="25" borderId="111" applyNumberFormat="0" applyProtection="0">
      <alignment horizontal="right" vertical="center"/>
    </xf>
    <xf numFmtId="352" fontId="179" fillId="128" borderId="115" applyNumberFormat="0" applyAlignment="0" applyProtection="0"/>
    <xf numFmtId="352" fontId="48" fillId="61" borderId="111" applyNumberFormat="0" applyProtection="0">
      <alignment horizontal="left" vertical="center" indent="1"/>
    </xf>
    <xf numFmtId="352" fontId="179" fillId="128" borderId="115" applyNumberFormat="0" applyAlignment="0" applyProtection="0"/>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4" fontId="48" fillId="131" borderId="111" applyNumberFormat="0" applyProtection="0">
      <alignment horizontal="right" vertical="center"/>
    </xf>
    <xf numFmtId="352" fontId="48" fillId="13" borderId="111" applyNumberFormat="0" applyFont="0" applyAlignment="0" applyProtection="0"/>
    <xf numFmtId="4" fontId="48" fillId="22" borderId="117" applyNumberFormat="0" applyProtection="0">
      <alignment horizontal="right" vertical="center"/>
    </xf>
    <xf numFmtId="352" fontId="179" fillId="128" borderId="115" applyNumberFormat="0" applyAlignment="0" applyProtection="0"/>
    <xf numFmtId="352" fontId="48" fillId="13" borderId="111" applyNumberFormat="0" applyFont="0" applyAlignment="0" applyProtection="0"/>
    <xf numFmtId="4" fontId="48" fillId="20" borderId="111" applyNumberFormat="0" applyProtection="0">
      <alignment horizontal="right" vertical="center"/>
    </xf>
    <xf numFmtId="4" fontId="48" fillId="18" borderId="111" applyNumberFormat="0" applyProtection="0">
      <alignment vertical="center"/>
    </xf>
    <xf numFmtId="4" fontId="48" fillId="24" borderId="111" applyNumberFormat="0" applyProtection="0">
      <alignment horizontal="right" vertical="center"/>
    </xf>
    <xf numFmtId="4" fontId="250" fillId="45" borderId="111" applyNumberFormat="0" applyProtection="0">
      <alignment vertical="center"/>
    </xf>
    <xf numFmtId="164" fontId="7" fillId="0" borderId="0" applyFont="0" applyFill="0" applyBorder="0" applyAlignment="0" applyProtection="0"/>
    <xf numFmtId="352" fontId="137" fillId="14" borderId="111" applyNumberFormat="0" applyAlignment="0" applyProtection="0"/>
    <xf numFmtId="352" fontId="48" fillId="61" borderId="111" applyNumberFormat="0" applyProtection="0">
      <alignment horizontal="left" vertical="center" indent="1"/>
    </xf>
    <xf numFmtId="352" fontId="48" fillId="13" borderId="111" applyNumberFormat="0" applyFont="0" applyAlignment="0" applyProtection="0"/>
    <xf numFmtId="352" fontId="137" fillId="14" borderId="111" applyNumberFormat="0" applyAlignment="0" applyProtection="0"/>
    <xf numFmtId="4" fontId="250" fillId="45" borderId="111" applyNumberFormat="0" applyProtection="0">
      <alignment vertical="center"/>
    </xf>
    <xf numFmtId="164" fontId="7" fillId="0" borderId="0" applyFont="0" applyFill="0" applyBorder="0" applyAlignment="0" applyProtection="0"/>
    <xf numFmtId="4" fontId="48" fillId="19" borderId="111" applyNumberFormat="0" applyProtection="0">
      <alignment horizontal="right" vertical="center"/>
    </xf>
    <xf numFmtId="4" fontId="48" fillId="18" borderId="111" applyNumberFormat="0" applyProtection="0">
      <alignment vertical="center"/>
    </xf>
    <xf numFmtId="4" fontId="48" fillId="18" borderId="111" applyNumberFormat="0" applyProtection="0">
      <alignment vertical="center"/>
    </xf>
    <xf numFmtId="4" fontId="48" fillId="19" borderId="111" applyNumberFormat="0" applyProtection="0">
      <alignment horizontal="right" vertical="center"/>
    </xf>
    <xf numFmtId="4" fontId="48" fillId="23" borderId="111" applyNumberFormat="0" applyProtection="0">
      <alignment horizontal="right" vertical="center"/>
    </xf>
    <xf numFmtId="352" fontId="179" fillId="128" borderId="115" applyNumberFormat="0" applyAlignment="0" applyProtection="0"/>
    <xf numFmtId="352" fontId="48" fillId="13" borderId="111" applyNumberFormat="0" applyFont="0" applyAlignment="0" applyProtection="0"/>
    <xf numFmtId="4" fontId="48" fillId="131" borderId="111" applyNumberFormat="0" applyProtection="0">
      <alignment horizontal="right" vertical="center"/>
    </xf>
    <xf numFmtId="4" fontId="48" fillId="45" borderId="111" applyNumberFormat="0" applyProtection="0">
      <alignment horizontal="left" vertical="center" indent="1"/>
    </xf>
    <xf numFmtId="352" fontId="48" fillId="32" borderId="111" applyNumberFormat="0" applyProtection="0">
      <alignment horizontal="left" vertical="center" indent="1"/>
    </xf>
    <xf numFmtId="352" fontId="48" fillId="13" borderId="111" applyNumberFormat="0" applyFont="0" applyAlignment="0" applyProtection="0"/>
    <xf numFmtId="352" fontId="88" fillId="31" borderId="118" applyBorder="0"/>
    <xf numFmtId="352" fontId="10" fillId="0" borderId="120" applyNumberFormat="0" applyFill="0" applyAlignment="0" applyProtection="0"/>
    <xf numFmtId="164" fontId="7" fillId="0" borderId="0" applyFont="0" applyFill="0" applyBorder="0" applyAlignment="0" applyProtection="0"/>
    <xf numFmtId="352" fontId="248" fillId="128" borderId="111" applyNumberFormat="0" applyAlignment="0" applyProtection="0"/>
    <xf numFmtId="4" fontId="48" fillId="24" borderId="111" applyNumberFormat="0" applyProtection="0">
      <alignment horizontal="right" vertical="center"/>
    </xf>
    <xf numFmtId="352" fontId="48" fillId="13" borderId="111" applyNumberFormat="0" applyFont="0" applyAlignment="0" applyProtection="0"/>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4" fontId="48" fillId="64" borderId="111" applyNumberFormat="0" applyProtection="0">
      <alignment horizontal="left" vertical="center" indent="1"/>
    </xf>
    <xf numFmtId="352" fontId="252" fillId="19" borderId="116" applyNumberFormat="0" applyProtection="0">
      <alignment horizontal="left" vertical="top" indent="1"/>
    </xf>
    <xf numFmtId="352" fontId="10" fillId="0" borderId="120" applyNumberFormat="0" applyFill="0" applyAlignment="0" applyProtection="0"/>
    <xf numFmtId="352" fontId="48" fillId="13" borderId="111" applyNumberFormat="0" applyFont="0" applyAlignment="0" applyProtection="0"/>
    <xf numFmtId="4" fontId="250" fillId="45" borderId="111" applyNumberFormat="0" applyProtection="0">
      <alignment vertical="center"/>
    </xf>
    <xf numFmtId="352" fontId="48" fillId="83" borderId="111" applyNumberFormat="0" applyProtection="0">
      <alignment horizontal="left" vertical="center" indent="1"/>
    </xf>
    <xf numFmtId="37" fontId="59" fillId="0" borderId="119" applyNumberFormat="0"/>
    <xf numFmtId="352" fontId="48" fillId="31" borderId="116" applyNumberFormat="0" applyProtection="0">
      <alignment horizontal="left" vertical="top" indent="1"/>
    </xf>
    <xf numFmtId="352" fontId="48" fillId="83" borderId="111" applyNumberFormat="0" applyProtection="0">
      <alignment horizontal="left" vertical="center" indent="1"/>
    </xf>
    <xf numFmtId="352" fontId="48" fillId="19" borderId="116" applyNumberFormat="0" applyProtection="0">
      <alignment horizontal="left" vertical="top" indent="1"/>
    </xf>
    <xf numFmtId="352" fontId="4" fillId="32" borderId="116" applyNumberFormat="0" applyProtection="0">
      <alignment horizontal="left" vertical="top" indent="1"/>
    </xf>
    <xf numFmtId="352" fontId="48" fillId="19" borderId="116" applyNumberFormat="0" applyProtection="0">
      <alignment horizontal="left" vertical="top" indent="1"/>
    </xf>
    <xf numFmtId="352" fontId="48" fillId="61" borderId="111" applyNumberFormat="0" applyProtection="0">
      <alignment horizontal="left" vertical="center" indent="1"/>
    </xf>
    <xf numFmtId="4" fontId="48" fillId="28" borderId="111" applyNumberFormat="0" applyProtection="0">
      <alignment horizontal="right" vertical="center"/>
    </xf>
    <xf numFmtId="4" fontId="48" fillId="131" borderId="111" applyNumberFormat="0" applyProtection="0">
      <alignment horizontal="right" vertical="center"/>
    </xf>
    <xf numFmtId="4" fontId="48" fillId="64" borderId="111" applyNumberFormat="0" applyProtection="0">
      <alignment horizontal="left" vertical="center" indent="1"/>
    </xf>
    <xf numFmtId="4" fontId="250" fillId="45" borderId="111" applyNumberFormat="0" applyProtection="0">
      <alignment vertical="center"/>
    </xf>
    <xf numFmtId="4" fontId="254" fillId="33" borderId="111" applyNumberFormat="0" applyProtection="0">
      <alignment horizontal="right" vertical="center"/>
    </xf>
    <xf numFmtId="352" fontId="48" fillId="30" borderId="116" applyNumberFormat="0" applyProtection="0">
      <alignment horizontal="left" vertical="top" indent="1"/>
    </xf>
    <xf numFmtId="352" fontId="48" fillId="30" borderId="116" applyNumberFormat="0" applyProtection="0">
      <alignment horizontal="left" vertical="top" indent="1"/>
    </xf>
    <xf numFmtId="164" fontId="7" fillId="0" borderId="0" applyFont="0" applyFill="0" applyBorder="0" applyAlignment="0" applyProtection="0"/>
    <xf numFmtId="4" fontId="48" fillId="64" borderId="111" applyNumberFormat="0" applyProtection="0">
      <alignment horizontal="left" vertical="center" indent="1"/>
    </xf>
    <xf numFmtId="4" fontId="252" fillId="61" borderId="116" applyNumberFormat="0" applyProtection="0">
      <alignment horizontal="left" vertical="center" indent="1"/>
    </xf>
    <xf numFmtId="4" fontId="48" fillId="26" borderId="111" applyNumberFormat="0" applyProtection="0">
      <alignment horizontal="right" vertical="center"/>
    </xf>
    <xf numFmtId="4" fontId="48" fillId="24" borderId="111" applyNumberFormat="0" applyProtection="0">
      <alignment horizontal="right" vertical="center"/>
    </xf>
    <xf numFmtId="352" fontId="248" fillId="128" borderId="111"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16" applyNumberFormat="0" applyProtection="0">
      <alignment horizontal="left" vertical="top" indent="1"/>
    </xf>
    <xf numFmtId="4" fontId="250" fillId="45" borderId="111" applyNumberFormat="0" applyProtection="0">
      <alignment vertical="center"/>
    </xf>
    <xf numFmtId="4" fontId="48" fillId="20" borderId="111" applyNumberFormat="0" applyProtection="0">
      <alignment horizontal="right" vertical="center"/>
    </xf>
    <xf numFmtId="352" fontId="48" fillId="61" borderId="111" applyNumberFormat="0" applyProtection="0">
      <alignment horizontal="left" vertical="center" indent="1"/>
    </xf>
    <xf numFmtId="4" fontId="48" fillId="28" borderId="111" applyNumberFormat="0" applyProtection="0">
      <alignment horizontal="right" vertical="center"/>
    </xf>
    <xf numFmtId="4" fontId="48" fillId="25" borderId="111" applyNumberFormat="0" applyProtection="0">
      <alignment horizontal="right" vertical="center"/>
    </xf>
    <xf numFmtId="4" fontId="48" fillId="131" borderId="111" applyNumberFormat="0" applyProtection="0">
      <alignment horizontal="right" vertical="center"/>
    </xf>
    <xf numFmtId="4" fontId="48" fillId="27" borderId="111" applyNumberFormat="0" applyProtection="0">
      <alignment horizontal="right" vertical="center"/>
    </xf>
    <xf numFmtId="352" fontId="48" fillId="30" borderId="116" applyNumberFormat="0" applyProtection="0">
      <alignment horizontal="left" vertical="top" indent="1"/>
    </xf>
    <xf numFmtId="352" fontId="4" fillId="30" borderId="116" applyNumberFormat="0" applyProtection="0">
      <alignment horizontal="left" vertical="center" indent="1"/>
    </xf>
    <xf numFmtId="352" fontId="48" fillId="32" borderId="111" applyNumberFormat="0" applyProtection="0">
      <alignment horizontal="left" vertical="center"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179" fillId="128" borderId="115" applyNumberFormat="0" applyAlignment="0" applyProtection="0"/>
    <xf numFmtId="4" fontId="48" fillId="19" borderId="111" applyNumberFormat="0" applyProtection="0">
      <alignment horizontal="right" vertical="center"/>
    </xf>
    <xf numFmtId="164" fontId="2" fillId="0" borderId="0" applyFont="0" applyFill="0" applyBorder="0" applyAlignment="0" applyProtection="0"/>
    <xf numFmtId="4" fontId="48" fillId="23" borderId="111" applyNumberFormat="0" applyProtection="0">
      <alignment horizontal="right" vertical="center"/>
    </xf>
    <xf numFmtId="352" fontId="4" fillId="19" borderId="116" applyNumberFormat="0" applyProtection="0">
      <alignment horizontal="left" vertical="top" indent="1"/>
    </xf>
    <xf numFmtId="352" fontId="137" fillId="14" borderId="111" applyNumberFormat="0" applyAlignment="0" applyProtection="0"/>
    <xf numFmtId="352" fontId="10" fillId="0" borderId="120" applyNumberFormat="0" applyFill="0" applyAlignment="0" applyProtection="0"/>
    <xf numFmtId="352" fontId="4" fillId="30" borderId="116" applyNumberFormat="0" applyProtection="0">
      <alignment horizontal="left" vertical="top" indent="1"/>
    </xf>
    <xf numFmtId="4" fontId="250" fillId="50" borderId="111" applyNumberFormat="0" applyProtection="0">
      <alignment horizontal="right" vertical="center"/>
    </xf>
    <xf numFmtId="4" fontId="48" fillId="45" borderId="111" applyNumberFormat="0" applyProtection="0">
      <alignment horizontal="left" vertical="center" indent="1"/>
    </xf>
    <xf numFmtId="352" fontId="48" fillId="30" borderId="116" applyNumberFormat="0" applyProtection="0">
      <alignment horizontal="left" vertical="top" indent="1"/>
    </xf>
    <xf numFmtId="4" fontId="48" fillId="64" borderId="111" applyNumberFormat="0" applyProtection="0">
      <alignment horizontal="left" vertical="center" indent="1"/>
    </xf>
    <xf numFmtId="352" fontId="48" fillId="13" borderId="111" applyNumberFormat="0" applyFont="0" applyAlignment="0" applyProtection="0"/>
    <xf numFmtId="352" fontId="48" fillId="13" borderId="111" applyNumberFormat="0" applyFont="0" applyAlignment="0" applyProtection="0"/>
    <xf numFmtId="352" fontId="248" fillId="128" borderId="111" applyNumberFormat="0" applyAlignment="0" applyProtection="0"/>
    <xf numFmtId="352" fontId="137" fillId="14" borderId="111" applyNumberFormat="0" applyAlignment="0" applyProtection="0"/>
    <xf numFmtId="352" fontId="48" fillId="13" borderId="111" applyNumberFormat="0" applyFont="0" applyAlignment="0" applyProtection="0"/>
    <xf numFmtId="352" fontId="179" fillId="128" borderId="115" applyNumberFormat="0" applyAlignment="0" applyProtection="0"/>
    <xf numFmtId="4" fontId="252" fillId="34" borderId="116" applyNumberFormat="0" applyProtection="0">
      <alignment vertical="center"/>
    </xf>
    <xf numFmtId="352" fontId="48" fillId="32" borderId="116" applyNumberFormat="0" applyProtection="0">
      <alignment horizontal="left" vertical="top" indent="1"/>
    </xf>
    <xf numFmtId="352" fontId="248" fillId="128" borderId="111" applyNumberFormat="0" applyAlignment="0" applyProtection="0"/>
    <xf numFmtId="352" fontId="48" fillId="13" borderId="111" applyNumberFormat="0" applyFont="0" applyAlignment="0" applyProtection="0"/>
    <xf numFmtId="4" fontId="48" fillId="0" borderId="111" applyNumberFormat="0" applyProtection="0">
      <alignment horizontal="right" vertical="center"/>
    </xf>
    <xf numFmtId="352" fontId="48" fillId="31" borderId="116" applyNumberFormat="0" applyProtection="0">
      <alignment horizontal="left" vertical="top" indent="1"/>
    </xf>
    <xf numFmtId="352" fontId="48" fillId="30" borderId="116" applyNumberFormat="0" applyProtection="0">
      <alignment horizontal="left" vertical="top" indent="1"/>
    </xf>
    <xf numFmtId="4" fontId="253" fillId="35" borderId="117" applyNumberFormat="0" applyProtection="0">
      <alignment horizontal="left" vertical="center" indent="1"/>
    </xf>
    <xf numFmtId="352" fontId="137" fillId="14" borderId="111" applyNumberFormat="0" applyAlignment="0" applyProtection="0"/>
    <xf numFmtId="352" fontId="48" fillId="19" borderId="116" applyNumberFormat="0" applyProtection="0">
      <alignment horizontal="left" vertical="top" indent="1"/>
    </xf>
    <xf numFmtId="352" fontId="48" fillId="30" borderId="116" applyNumberFormat="0" applyProtection="0">
      <alignment horizontal="left" vertical="top" indent="1"/>
    </xf>
    <xf numFmtId="352" fontId="48" fillId="30" borderId="111" applyNumberFormat="0" applyProtection="0">
      <alignment horizontal="left" vertical="center" indent="1"/>
    </xf>
    <xf numFmtId="4" fontId="48" fillId="20" borderId="111" applyNumberFormat="0" applyProtection="0">
      <alignment horizontal="right" vertical="center"/>
    </xf>
    <xf numFmtId="4" fontId="48" fillId="0" borderId="111" applyNumberFormat="0" applyProtection="0">
      <alignment horizontal="right" vertical="center"/>
    </xf>
    <xf numFmtId="210" fontId="59" fillId="0" borderId="29" applyFill="0"/>
    <xf numFmtId="352" fontId="48" fillId="13" borderId="111" applyNumberFormat="0" applyFont="0" applyAlignment="0" applyProtection="0"/>
    <xf numFmtId="4" fontId="48" fillId="64" borderId="111" applyNumberFormat="0" applyProtection="0">
      <alignment horizontal="left" vertical="center" indent="1"/>
    </xf>
    <xf numFmtId="352" fontId="48" fillId="13" borderId="111" applyNumberFormat="0" applyFont="0" applyAlignment="0" applyProtection="0"/>
    <xf numFmtId="352" fontId="48" fillId="13" borderId="111" applyNumberFormat="0" applyFont="0" applyAlignment="0" applyProtection="0"/>
    <xf numFmtId="352" fontId="48" fillId="31" borderId="116" applyNumberFormat="0" applyProtection="0">
      <alignment horizontal="left" vertical="top" indent="1"/>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13" borderId="111" applyNumberFormat="0" applyFont="0" applyAlignment="0" applyProtection="0"/>
    <xf numFmtId="4" fontId="48" fillId="24" borderId="111" applyNumberFormat="0" applyProtection="0">
      <alignment horizontal="right" vertical="center"/>
    </xf>
    <xf numFmtId="352" fontId="48" fillId="32" borderId="116" applyNumberFormat="0" applyProtection="0">
      <alignment horizontal="left" vertical="top" indent="1"/>
    </xf>
    <xf numFmtId="4" fontId="48" fillId="64" borderId="111" applyNumberFormat="0" applyProtection="0">
      <alignment horizontal="left" vertical="center" indent="1"/>
    </xf>
    <xf numFmtId="352" fontId="48" fillId="31" borderId="116" applyNumberFormat="0" applyProtection="0">
      <alignment horizontal="left" vertical="top" indent="1"/>
    </xf>
    <xf numFmtId="352" fontId="248" fillId="128" borderId="111" applyNumberFormat="0" applyAlignment="0" applyProtection="0"/>
    <xf numFmtId="4" fontId="252" fillId="61" borderId="116" applyNumberFormat="0" applyProtection="0">
      <alignment horizontal="left" vertical="center" indent="1"/>
    </xf>
    <xf numFmtId="352" fontId="10" fillId="0" borderId="120" applyNumberFormat="0" applyFill="0" applyAlignment="0" applyProtection="0"/>
    <xf numFmtId="352" fontId="48" fillId="13" borderId="111" applyNumberFormat="0" applyFont="0" applyAlignment="0" applyProtection="0"/>
    <xf numFmtId="352" fontId="48" fillId="31" borderId="116" applyNumberFormat="0" applyProtection="0">
      <alignment horizontal="left" vertical="top" indent="1"/>
    </xf>
    <xf numFmtId="4" fontId="48" fillId="64" borderId="111" applyNumberFormat="0" applyProtection="0">
      <alignment horizontal="left" vertical="center" indent="1"/>
    </xf>
    <xf numFmtId="352" fontId="248" fillId="128" borderId="111" applyNumberFormat="0" applyAlignment="0" applyProtection="0"/>
    <xf numFmtId="4" fontId="254" fillId="33" borderId="111" applyNumberFormat="0" applyProtection="0">
      <alignment horizontal="right" vertical="center"/>
    </xf>
    <xf numFmtId="352" fontId="88" fillId="31" borderId="118" applyBorder="0"/>
    <xf numFmtId="352" fontId="48" fillId="13" borderId="111" applyNumberFormat="0" applyFont="0" applyAlignment="0" applyProtection="0"/>
    <xf numFmtId="4" fontId="48" fillId="64" borderId="111" applyNumberFormat="0" applyProtection="0">
      <alignment horizontal="left" vertical="center"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8" fillId="13" borderId="111" applyNumberFormat="0" applyFont="0" applyAlignment="0" applyProtection="0"/>
    <xf numFmtId="352" fontId="179" fillId="128" borderId="115" applyNumberFormat="0" applyAlignment="0" applyProtection="0"/>
    <xf numFmtId="4" fontId="48" fillId="20" borderId="111" applyNumberFormat="0" applyProtection="0">
      <alignment horizontal="right" vertical="center"/>
    </xf>
    <xf numFmtId="352" fontId="48" fillId="31" borderId="116" applyNumberFormat="0" applyProtection="0">
      <alignment horizontal="left" vertical="top" indent="1"/>
    </xf>
    <xf numFmtId="352" fontId="88" fillId="31" borderId="118" applyBorder="0"/>
    <xf numFmtId="4" fontId="48" fillId="28" borderId="111" applyNumberFormat="0" applyProtection="0">
      <alignment horizontal="right" vertical="center"/>
    </xf>
    <xf numFmtId="352" fontId="48" fillId="31" borderId="116" applyNumberFormat="0" applyProtection="0">
      <alignment horizontal="left" vertical="top" indent="1"/>
    </xf>
    <xf numFmtId="352" fontId="48" fillId="30" borderId="116" applyNumberFormat="0" applyProtection="0">
      <alignment horizontal="left" vertical="top" indent="1"/>
    </xf>
    <xf numFmtId="4" fontId="48" fillId="26" borderId="111" applyNumberFormat="0" applyProtection="0">
      <alignment horizontal="right" vertical="center"/>
    </xf>
    <xf numFmtId="352" fontId="48" fillId="32" borderId="116" applyNumberFormat="0" applyProtection="0">
      <alignment horizontal="left" vertical="top" indent="1"/>
    </xf>
    <xf numFmtId="352" fontId="4" fillId="32" borderId="116" applyNumberFormat="0" applyProtection="0">
      <alignment horizontal="left" vertical="center" indent="1"/>
    </xf>
    <xf numFmtId="4" fontId="48" fillId="0" borderId="111" applyNumberFormat="0" applyProtection="0">
      <alignment horizontal="right" vertical="center"/>
    </xf>
    <xf numFmtId="352" fontId="48" fillId="19" borderId="116" applyNumberFormat="0" applyProtection="0">
      <alignment horizontal="left" vertical="top" indent="1"/>
    </xf>
    <xf numFmtId="352" fontId="248" fillId="128" borderId="111" applyNumberFormat="0" applyAlignment="0" applyProtection="0"/>
    <xf numFmtId="352" fontId="137" fillId="14" borderId="111" applyNumberFormat="0" applyAlignment="0" applyProtection="0"/>
    <xf numFmtId="4" fontId="48" fillId="45" borderId="111" applyNumberFormat="0" applyProtection="0">
      <alignment horizontal="left" vertical="center" indent="1"/>
    </xf>
    <xf numFmtId="4" fontId="252" fillId="61" borderId="116" applyNumberFormat="0" applyProtection="0">
      <alignment horizontal="left" vertical="center" indent="1"/>
    </xf>
    <xf numFmtId="4" fontId="48" fillId="28" borderId="111" applyNumberFormat="0" applyProtection="0">
      <alignment horizontal="right" vertical="center"/>
    </xf>
    <xf numFmtId="4" fontId="250" fillId="50" borderId="111" applyNumberFormat="0" applyProtection="0">
      <alignment horizontal="right" vertical="center"/>
    </xf>
    <xf numFmtId="352" fontId="48" fillId="13" borderId="111" applyNumberFormat="0" applyFont="0" applyAlignment="0" applyProtection="0"/>
    <xf numFmtId="352" fontId="137" fillId="14" borderId="111" applyNumberFormat="0" applyAlignment="0" applyProtection="0"/>
    <xf numFmtId="352" fontId="48" fillId="13" borderId="111" applyNumberFormat="0" applyFont="0" applyAlignment="0" applyProtection="0"/>
    <xf numFmtId="4" fontId="254" fillId="33" borderId="111" applyNumberFormat="0" applyProtection="0">
      <alignment horizontal="right" vertical="center"/>
    </xf>
    <xf numFmtId="352" fontId="248" fillId="128" borderId="111"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4" fontId="48" fillId="0" borderId="111" applyNumberFormat="0" applyProtection="0">
      <alignment horizontal="right" vertical="center"/>
    </xf>
    <xf numFmtId="164" fontId="7" fillId="0" borderId="0" applyFont="0" applyFill="0" applyBorder="0" applyAlignment="0" applyProtection="0"/>
    <xf numFmtId="352" fontId="48" fillId="13" borderId="111" applyNumberFormat="0" applyFont="0" applyAlignment="0" applyProtection="0"/>
    <xf numFmtId="352" fontId="248" fillId="128" borderId="111" applyNumberFormat="0" applyAlignment="0" applyProtection="0"/>
    <xf numFmtId="352" fontId="252" fillId="34" borderId="116" applyNumberFormat="0" applyProtection="0">
      <alignment horizontal="left" vertical="top" indent="1"/>
    </xf>
    <xf numFmtId="352" fontId="4" fillId="30" borderId="116" applyNumberFormat="0" applyProtection="0">
      <alignment horizontal="left" vertical="center" indent="1"/>
    </xf>
    <xf numFmtId="4" fontId="254" fillId="33" borderId="111" applyNumberFormat="0" applyProtection="0">
      <alignment horizontal="right" vertical="center"/>
    </xf>
    <xf numFmtId="352" fontId="48" fillId="30" borderId="111" applyNumberFormat="0" applyProtection="0">
      <alignment horizontal="left" vertical="center" indent="1"/>
    </xf>
    <xf numFmtId="352" fontId="48" fillId="83" borderId="111" applyNumberFormat="0" applyProtection="0">
      <alignment horizontal="left" vertical="center" indent="1"/>
    </xf>
    <xf numFmtId="4" fontId="48" fillId="20" borderId="111" applyNumberFormat="0" applyProtection="0">
      <alignment horizontal="right" vertical="center"/>
    </xf>
    <xf numFmtId="352" fontId="48" fillId="19" borderId="116" applyNumberFormat="0" applyProtection="0">
      <alignment horizontal="left" vertical="top" indent="1"/>
    </xf>
    <xf numFmtId="352" fontId="48" fillId="83" borderId="111" applyNumberFormat="0" applyProtection="0">
      <alignment horizontal="left" vertical="center" indent="1"/>
    </xf>
    <xf numFmtId="352" fontId="48" fillId="13" borderId="111" applyNumberFormat="0" applyFont="0" applyAlignment="0" applyProtection="0"/>
    <xf numFmtId="352" fontId="48" fillId="31" borderId="116" applyNumberFormat="0" applyProtection="0">
      <alignment horizontal="left" vertical="top" indent="1"/>
    </xf>
    <xf numFmtId="352" fontId="48" fillId="30" borderId="116" applyNumberFormat="0" applyProtection="0">
      <alignment horizontal="left" vertical="top" indent="1"/>
    </xf>
    <xf numFmtId="352" fontId="48" fillId="13" borderId="111" applyNumberFormat="0" applyFont="0" applyAlignment="0" applyProtection="0"/>
    <xf numFmtId="4" fontId="48" fillId="23" borderId="111" applyNumberFormat="0" applyProtection="0">
      <alignment horizontal="right" vertical="center"/>
    </xf>
    <xf numFmtId="352" fontId="48" fillId="32" borderId="111" applyNumberFormat="0" applyProtection="0">
      <alignment horizontal="left" vertical="center" indent="1"/>
    </xf>
    <xf numFmtId="352" fontId="48" fillId="30" borderId="116" applyNumberFormat="0" applyProtection="0">
      <alignment horizontal="left" vertical="top" indent="1"/>
    </xf>
    <xf numFmtId="4" fontId="48" fillId="19" borderId="111" applyNumberFormat="0" applyProtection="0">
      <alignment horizontal="right" vertical="center"/>
    </xf>
    <xf numFmtId="352" fontId="252" fillId="34" borderId="116" applyNumberFormat="0" applyProtection="0">
      <alignment horizontal="left" vertical="top" indent="1"/>
    </xf>
    <xf numFmtId="352" fontId="10" fillId="0" borderId="120" applyNumberFormat="0" applyFill="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31" borderId="116" applyNumberFormat="0" applyProtection="0">
      <alignment horizontal="left" vertical="top" indent="1"/>
    </xf>
    <xf numFmtId="352" fontId="48" fillId="30" borderId="116" applyNumberFormat="0" applyProtection="0">
      <alignment horizontal="left" vertical="top" indent="1"/>
    </xf>
    <xf numFmtId="37" fontId="59" fillId="0" borderId="119" applyNumberFormat="0"/>
    <xf numFmtId="352" fontId="48" fillId="19" borderId="116" applyNumberFormat="0" applyProtection="0">
      <alignment horizontal="left" vertical="top" indent="1"/>
    </xf>
    <xf numFmtId="352" fontId="48" fillId="13" borderId="111" applyNumberFormat="0" applyFont="0" applyAlignment="0" applyProtection="0"/>
    <xf numFmtId="352" fontId="48" fillId="30" borderId="116" applyNumberFormat="0" applyProtection="0">
      <alignment horizontal="left" vertical="top" indent="1"/>
    </xf>
    <xf numFmtId="352" fontId="248" fillId="128" borderId="111" applyNumberFormat="0" applyAlignment="0" applyProtection="0"/>
    <xf numFmtId="352" fontId="48" fillId="31" borderId="116" applyNumberFormat="0" applyProtection="0">
      <alignment horizontal="left" vertical="top" indent="1"/>
    </xf>
    <xf numFmtId="352" fontId="48" fillId="32" borderId="116" applyNumberFormat="0" applyProtection="0">
      <alignment horizontal="left" vertical="top" indent="1"/>
    </xf>
    <xf numFmtId="4" fontId="252" fillId="34" borderId="116" applyNumberFormat="0" applyProtection="0">
      <alignment vertical="center"/>
    </xf>
    <xf numFmtId="37" fontId="59" fillId="0" borderId="119" applyNumberFormat="0"/>
    <xf numFmtId="352" fontId="48" fillId="13" borderId="111" applyNumberFormat="0" applyFont="0" applyAlignment="0" applyProtection="0"/>
    <xf numFmtId="352" fontId="48" fillId="31" borderId="116" applyNumberFormat="0" applyProtection="0">
      <alignment horizontal="left" vertical="top" indent="1"/>
    </xf>
    <xf numFmtId="4" fontId="48" fillId="20" borderId="111" applyNumberFormat="0" applyProtection="0">
      <alignment horizontal="right" vertical="center"/>
    </xf>
    <xf numFmtId="352" fontId="137" fillId="14" borderId="111" applyNumberFormat="0" applyAlignment="0" applyProtection="0"/>
    <xf numFmtId="4" fontId="250" fillId="50" borderId="111" applyNumberFormat="0" applyProtection="0">
      <alignment horizontal="right" vertical="center"/>
    </xf>
    <xf numFmtId="352" fontId="48" fillId="31" borderId="116" applyNumberFormat="0" applyProtection="0">
      <alignment horizontal="left" vertical="top" indent="1"/>
    </xf>
    <xf numFmtId="4" fontId="253" fillId="35" borderId="117" applyNumberFormat="0" applyProtection="0">
      <alignment horizontal="left" vertical="center"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4" fontId="48" fillId="30" borderId="117" applyNumberFormat="0" applyProtection="0">
      <alignment horizontal="left" vertical="center" indent="1"/>
    </xf>
    <xf numFmtId="352" fontId="252" fillId="34" borderId="116" applyNumberFormat="0" applyProtection="0">
      <alignment horizontal="left" vertical="top" indent="1"/>
    </xf>
    <xf numFmtId="352" fontId="48" fillId="31" borderId="116" applyNumberFormat="0" applyProtection="0">
      <alignment horizontal="left" vertical="top" indent="1"/>
    </xf>
    <xf numFmtId="4" fontId="48" fillId="18" borderId="111" applyNumberFormat="0" applyProtection="0">
      <alignment vertical="center"/>
    </xf>
    <xf numFmtId="4" fontId="48" fillId="64" borderId="111" applyNumberFormat="0" applyProtection="0">
      <alignment horizontal="left" vertical="center" indent="1"/>
    </xf>
    <xf numFmtId="4" fontId="4" fillId="31" borderId="117" applyNumberFormat="0" applyProtection="0">
      <alignment horizontal="left" vertical="center" indent="1"/>
    </xf>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30" borderId="116" applyNumberFormat="0" applyProtection="0">
      <alignment horizontal="left" vertical="top" indent="1"/>
    </xf>
    <xf numFmtId="4" fontId="252" fillId="61" borderId="116" applyNumberFormat="0" applyProtection="0">
      <alignment horizontal="left" vertical="center" indent="1"/>
    </xf>
    <xf numFmtId="4" fontId="250" fillId="50" borderId="111" applyNumberFormat="0" applyProtection="0">
      <alignment horizontal="right" vertical="center"/>
    </xf>
    <xf numFmtId="352" fontId="48" fillId="13" borderId="111" applyNumberFormat="0" applyFont="0" applyAlignment="0" applyProtection="0"/>
    <xf numFmtId="352" fontId="48" fillId="30" borderId="116" applyNumberFormat="0" applyProtection="0">
      <alignment horizontal="left" vertical="top" indent="1"/>
    </xf>
    <xf numFmtId="352" fontId="48" fillId="19" borderId="116" applyNumberFormat="0" applyProtection="0">
      <alignment horizontal="left" vertical="top" indent="1"/>
    </xf>
    <xf numFmtId="4" fontId="254" fillId="33" borderId="111" applyNumberFormat="0" applyProtection="0">
      <alignment horizontal="right" vertical="center"/>
    </xf>
    <xf numFmtId="37" fontId="59" fillId="0" borderId="119" applyNumberFormat="0"/>
    <xf numFmtId="352" fontId="10" fillId="0" borderId="120" applyNumberFormat="0" applyFill="0" applyAlignment="0" applyProtection="0"/>
    <xf numFmtId="352" fontId="10" fillId="0" borderId="120" applyNumberFormat="0" applyFill="0" applyAlignment="0" applyProtection="0"/>
    <xf numFmtId="352" fontId="48" fillId="30" borderId="111" applyNumberFormat="0" applyProtection="0">
      <alignment horizontal="left" vertical="center" indent="1"/>
    </xf>
    <xf numFmtId="352" fontId="248" fillId="128" borderId="111" applyNumberFormat="0" applyAlignment="0" applyProtection="0"/>
    <xf numFmtId="352" fontId="248" fillId="128" borderId="111" applyNumberFormat="0" applyAlignment="0" applyProtection="0"/>
    <xf numFmtId="210" fontId="59" fillId="0" borderId="29" applyFill="0"/>
    <xf numFmtId="4" fontId="48" fillId="0" borderId="111" applyNumberFormat="0" applyProtection="0">
      <alignment horizontal="right" vertical="center"/>
    </xf>
    <xf numFmtId="4" fontId="250" fillId="50" borderId="111" applyNumberFormat="0" applyProtection="0">
      <alignment horizontal="right" vertical="center"/>
    </xf>
    <xf numFmtId="4" fontId="48" fillId="64" borderId="111" applyNumberFormat="0" applyProtection="0">
      <alignment horizontal="left" vertical="center" indent="1"/>
    </xf>
    <xf numFmtId="4" fontId="254" fillId="33" borderId="111" applyNumberFormat="0" applyProtection="0">
      <alignment horizontal="right" vertical="center"/>
    </xf>
    <xf numFmtId="352" fontId="48" fillId="32" borderId="116" applyNumberFormat="0" applyProtection="0">
      <alignment horizontal="left" vertical="top" indent="1"/>
    </xf>
    <xf numFmtId="4" fontId="252" fillId="61" borderId="116" applyNumberFormat="0" applyProtection="0">
      <alignment horizontal="left" vertical="center" indent="1"/>
    </xf>
    <xf numFmtId="4" fontId="252" fillId="34" borderId="116" applyNumberFormat="0" applyProtection="0">
      <alignment vertical="center"/>
    </xf>
    <xf numFmtId="352" fontId="4" fillId="32" borderId="116" applyNumberFormat="0" applyProtection="0">
      <alignment horizontal="left" vertical="top" indent="1"/>
    </xf>
    <xf numFmtId="352" fontId="48" fillId="32" borderId="111" applyNumberFormat="0" applyProtection="0">
      <alignment horizontal="left" vertical="center" indent="1"/>
    </xf>
    <xf numFmtId="352" fontId="48" fillId="31" borderId="116" applyNumberFormat="0" applyProtection="0">
      <alignment horizontal="left" vertical="top" indent="1"/>
    </xf>
    <xf numFmtId="352" fontId="48" fillId="13" borderId="111" applyNumberFormat="0" applyFont="0" applyAlignment="0" applyProtection="0"/>
    <xf numFmtId="352" fontId="48" fillId="30" borderId="116" applyNumberFormat="0" applyProtection="0">
      <alignment horizontal="left" vertical="top" indent="1"/>
    </xf>
    <xf numFmtId="352" fontId="48" fillId="19" borderId="116" applyNumberFormat="0" applyProtection="0">
      <alignment horizontal="left" vertical="top" indent="1"/>
    </xf>
    <xf numFmtId="352" fontId="248" fillId="128" borderId="111" applyNumberFormat="0" applyAlignment="0" applyProtection="0"/>
    <xf numFmtId="352" fontId="10" fillId="0" borderId="120" applyNumberFormat="0" applyFill="0" applyAlignment="0" applyProtection="0"/>
    <xf numFmtId="352" fontId="10" fillId="0" borderId="120" applyNumberFormat="0" applyFill="0" applyAlignment="0" applyProtection="0"/>
    <xf numFmtId="37" fontId="59" fillId="0" borderId="119" applyNumberFormat="0"/>
    <xf numFmtId="4" fontId="254" fillId="33" borderId="111" applyNumberFormat="0" applyProtection="0">
      <alignment horizontal="right" vertical="center"/>
    </xf>
    <xf numFmtId="4" fontId="253" fillId="35" borderId="117" applyNumberFormat="0" applyProtection="0">
      <alignment horizontal="left" vertical="center" indent="1"/>
    </xf>
    <xf numFmtId="352" fontId="252" fillId="19" borderId="116" applyNumberFormat="0" applyProtection="0">
      <alignment horizontal="left" vertical="top" indent="1"/>
    </xf>
    <xf numFmtId="4" fontId="48" fillId="64" borderId="111" applyNumberFormat="0" applyProtection="0">
      <alignment horizontal="left" vertical="center" indent="1"/>
    </xf>
    <xf numFmtId="4" fontId="250" fillId="50" borderId="111" applyNumberFormat="0" applyProtection="0">
      <alignment horizontal="right" vertical="center"/>
    </xf>
    <xf numFmtId="4" fontId="48" fillId="0" borderId="111" applyNumberFormat="0" applyProtection="0">
      <alignment horizontal="right" vertical="center"/>
    </xf>
    <xf numFmtId="352" fontId="252" fillId="34"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 fillId="30"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center"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center" indent="1"/>
    </xf>
    <xf numFmtId="352" fontId="48" fillId="83" borderId="111" applyNumberFormat="0" applyProtection="0">
      <alignment horizontal="left" vertical="center"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352" fontId="48" fillId="61" borderId="111" applyNumberFormat="0" applyProtection="0">
      <alignment horizontal="left" vertical="center" indent="1"/>
    </xf>
    <xf numFmtId="4" fontId="48" fillId="19" borderId="117" applyNumberFormat="0" applyProtection="0">
      <alignment horizontal="left" vertical="center" indent="1"/>
    </xf>
    <xf numFmtId="4" fontId="48" fillId="30" borderId="117" applyNumberFormat="0" applyProtection="0">
      <alignment horizontal="left" vertical="center" indent="1"/>
    </xf>
    <xf numFmtId="4" fontId="48" fillId="19" borderId="111" applyNumberFormat="0" applyProtection="0">
      <alignment horizontal="right" vertical="center"/>
    </xf>
    <xf numFmtId="4" fontId="4" fillId="31" borderId="117" applyNumberFormat="0" applyProtection="0">
      <alignment horizontal="left" vertical="center" indent="1"/>
    </xf>
    <xf numFmtId="4" fontId="4" fillId="31" borderId="117" applyNumberFormat="0" applyProtection="0">
      <alignment horizontal="left" vertical="center" indent="1"/>
    </xf>
    <xf numFmtId="4" fontId="48" fillId="29" borderId="117" applyNumberFormat="0" applyProtection="0">
      <alignment horizontal="left" vertical="center" indent="1"/>
    </xf>
    <xf numFmtId="4" fontId="48" fillId="28" borderId="111" applyNumberFormat="0" applyProtection="0">
      <alignment horizontal="right" vertical="center"/>
    </xf>
    <xf numFmtId="4" fontId="48" fillId="27" borderId="111" applyNumberFormat="0" applyProtection="0">
      <alignment horizontal="right" vertical="center"/>
    </xf>
    <xf numFmtId="4" fontId="48" fillId="26" borderId="111" applyNumberFormat="0" applyProtection="0">
      <alignment horizontal="right" vertical="center"/>
    </xf>
    <xf numFmtId="4" fontId="48" fillId="25" borderId="111" applyNumberFormat="0" applyProtection="0">
      <alignment horizontal="right" vertical="center"/>
    </xf>
    <xf numFmtId="4" fontId="48" fillId="24" borderId="111" applyNumberFormat="0" applyProtection="0">
      <alignment horizontal="right" vertical="center"/>
    </xf>
    <xf numFmtId="4" fontId="48" fillId="23" borderId="111" applyNumberFormat="0" applyProtection="0">
      <alignment horizontal="right" vertical="center"/>
    </xf>
    <xf numFmtId="4" fontId="48" fillId="22" borderId="117" applyNumberFormat="0" applyProtection="0">
      <alignment horizontal="right" vertical="center"/>
    </xf>
    <xf numFmtId="4" fontId="48" fillId="131" borderId="111" applyNumberFormat="0" applyProtection="0">
      <alignment horizontal="right" vertical="center"/>
    </xf>
    <xf numFmtId="4" fontId="48" fillId="20" borderId="111" applyNumberFormat="0" applyProtection="0">
      <alignment horizontal="right" vertical="center"/>
    </xf>
    <xf numFmtId="4" fontId="48" fillId="64" borderId="111" applyNumberFormat="0" applyProtection="0">
      <alignment horizontal="left" vertical="center" indent="1"/>
    </xf>
    <xf numFmtId="352" fontId="251" fillId="18" borderId="116" applyNumberFormat="0" applyProtection="0">
      <alignment horizontal="left" vertical="top" indent="1"/>
    </xf>
    <xf numFmtId="4" fontId="48" fillId="45" borderId="111" applyNumberFormat="0" applyProtection="0">
      <alignment horizontal="left" vertical="center" indent="1"/>
    </xf>
    <xf numFmtId="4" fontId="250" fillId="45" borderId="111" applyNumberFormat="0" applyProtection="0">
      <alignment vertical="center"/>
    </xf>
    <xf numFmtId="4" fontId="48" fillId="18" borderId="111" applyNumberFormat="0" applyProtection="0">
      <alignment vertical="center"/>
    </xf>
    <xf numFmtId="352" fontId="179" fillId="128" borderId="115" applyNumberFormat="0" applyAlignment="0" applyProtection="0"/>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37" fillId="14" borderId="111" applyNumberFormat="0" applyAlignment="0" applyProtection="0"/>
    <xf numFmtId="352" fontId="137" fillId="14" borderId="111" applyNumberFormat="0" applyAlignment="0" applyProtection="0"/>
    <xf numFmtId="352" fontId="248" fillId="128" borderId="111" applyNumberFormat="0" applyAlignment="0" applyProtection="0"/>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 fillId="19" borderId="116" applyNumberFormat="0" applyProtection="0">
      <alignment horizontal="left" vertical="top" indent="1"/>
    </xf>
    <xf numFmtId="352" fontId="48" fillId="31" borderId="116" applyNumberFormat="0" applyProtection="0">
      <alignment horizontal="left" vertical="top" indent="1"/>
    </xf>
    <xf numFmtId="352" fontId="88" fillId="31" borderId="118" applyBorder="0"/>
    <xf numFmtId="352" fontId="48" fillId="13" borderId="111" applyNumberFormat="0" applyFont="0" applyAlignment="0" applyProtection="0"/>
    <xf numFmtId="352" fontId="48" fillId="30" borderId="116" applyNumberFormat="0" applyProtection="0">
      <alignment horizontal="left" vertical="top" indent="1"/>
    </xf>
    <xf numFmtId="352" fontId="4" fillId="30" borderId="116" applyNumberFormat="0" applyProtection="0">
      <alignment horizontal="left" vertical="center"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4" fillId="30" borderId="116" applyNumberFormat="0" applyProtection="0">
      <alignment horizontal="left" vertical="top" indent="1"/>
    </xf>
    <xf numFmtId="4" fontId="250" fillId="50" borderId="111" applyNumberFormat="0" applyProtection="0">
      <alignment horizontal="right" vertical="center"/>
    </xf>
    <xf numFmtId="4" fontId="48" fillId="64" borderId="111" applyNumberFormat="0" applyProtection="0">
      <alignment horizontal="left" vertical="center" indent="1"/>
    </xf>
    <xf numFmtId="352" fontId="252" fillId="19" borderId="116" applyNumberFormat="0" applyProtection="0">
      <alignment horizontal="left" vertical="top" indent="1"/>
    </xf>
    <xf numFmtId="4" fontId="253" fillId="35" borderId="117" applyNumberFormat="0" applyProtection="0">
      <alignment horizontal="left" vertical="center" indent="1"/>
    </xf>
    <xf numFmtId="37" fontId="59" fillId="0" borderId="119" applyNumberFormat="0"/>
    <xf numFmtId="352" fontId="10" fillId="0" borderId="120" applyNumberFormat="0" applyFill="0" applyAlignment="0" applyProtection="0"/>
    <xf numFmtId="352" fontId="48" fillId="32" borderId="116" applyNumberFormat="0" applyProtection="0">
      <alignment horizontal="left" vertical="top" indent="1"/>
    </xf>
    <xf numFmtId="352" fontId="48" fillId="19" borderId="116" applyNumberFormat="0" applyProtection="0">
      <alignment horizontal="left" vertical="top" indent="1"/>
    </xf>
    <xf numFmtId="4" fontId="48" fillId="23" borderId="111" applyNumberFormat="0" applyProtection="0">
      <alignment horizontal="right" vertical="center"/>
    </xf>
    <xf numFmtId="352" fontId="48" fillId="83" borderId="111" applyNumberFormat="0" applyProtection="0">
      <alignment horizontal="left" vertical="center"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4" fontId="48" fillId="64" borderId="111" applyNumberFormat="0" applyProtection="0">
      <alignment horizontal="left" vertical="center" indent="1"/>
    </xf>
    <xf numFmtId="352" fontId="48" fillId="30" borderId="111" applyNumberFormat="0" applyProtection="0">
      <alignment horizontal="left" vertical="center" indent="1"/>
    </xf>
    <xf numFmtId="210" fontId="59" fillId="0" borderId="29" applyFill="0"/>
    <xf numFmtId="4" fontId="252" fillId="34" borderId="116" applyNumberFormat="0" applyProtection="0">
      <alignment vertical="center"/>
    </xf>
    <xf numFmtId="352" fontId="10" fillId="0" borderId="120" applyNumberFormat="0" applyFill="0" applyAlignment="0" applyProtection="0"/>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352" fontId="48" fillId="61" borderId="111" applyNumberFormat="0" applyProtection="0">
      <alignment horizontal="left" vertical="center" indent="1"/>
    </xf>
    <xf numFmtId="4" fontId="48" fillId="26" borderId="111" applyNumberFormat="0" applyProtection="0">
      <alignment horizontal="right" vertical="center"/>
    </xf>
    <xf numFmtId="4" fontId="48" fillId="25" borderId="111" applyNumberFormat="0" applyProtection="0">
      <alignment horizontal="right" vertical="center"/>
    </xf>
    <xf numFmtId="4" fontId="48" fillId="24" borderId="111" applyNumberFormat="0" applyProtection="0">
      <alignment horizontal="right" vertical="center"/>
    </xf>
    <xf numFmtId="4" fontId="48" fillId="23" borderId="111" applyNumberFormat="0" applyProtection="0">
      <alignment horizontal="right" vertical="center"/>
    </xf>
    <xf numFmtId="4" fontId="48" fillId="18" borderId="111" applyNumberFormat="0" applyProtection="0">
      <alignment vertical="center"/>
    </xf>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137" fillId="14" borderId="111" applyNumberFormat="0" applyAlignment="0" applyProtection="0"/>
    <xf numFmtId="352" fontId="4" fillId="30" borderId="116" applyNumberFormat="0" applyProtection="0">
      <alignment horizontal="left" vertical="center" indent="1"/>
    </xf>
    <xf numFmtId="352" fontId="248" fillId="128" borderId="111" applyNumberFormat="0" applyAlignment="0" applyProtection="0"/>
    <xf numFmtId="352" fontId="48" fillId="30" borderId="111" applyNumberFormat="0" applyProtection="0">
      <alignment horizontal="left" vertical="center" indent="1"/>
    </xf>
    <xf numFmtId="352" fontId="48" fillId="32" borderId="116" applyNumberFormat="0" applyProtection="0">
      <alignment horizontal="left" vertical="top" indent="1"/>
    </xf>
    <xf numFmtId="37" fontId="59" fillId="0" borderId="119" applyNumberFormat="0"/>
    <xf numFmtId="352" fontId="48" fillId="13" borderId="111" applyNumberFormat="0" applyFont="0" applyAlignment="0" applyProtection="0"/>
    <xf numFmtId="4" fontId="253" fillId="35" borderId="117" applyNumberFormat="0" applyProtection="0">
      <alignment horizontal="left" vertical="center" indent="1"/>
    </xf>
    <xf numFmtId="164" fontId="7" fillId="0" borderId="0" applyFont="0" applyFill="0" applyBorder="0" applyAlignment="0" applyProtection="0"/>
    <xf numFmtId="352" fontId="48" fillId="13" borderId="111" applyNumberFormat="0" applyFont="0" applyAlignment="0" applyProtection="0"/>
    <xf numFmtId="352" fontId="4" fillId="19" borderId="116" applyNumberFormat="0" applyProtection="0">
      <alignment horizontal="left" vertical="center" indent="1"/>
    </xf>
    <xf numFmtId="352" fontId="48" fillId="19"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4" fontId="252" fillId="34" borderId="116" applyNumberFormat="0" applyProtection="0">
      <alignment vertical="center"/>
    </xf>
    <xf numFmtId="4" fontId="254" fillId="33" borderId="111" applyNumberFormat="0" applyProtection="0">
      <alignment horizontal="right" vertical="center"/>
    </xf>
    <xf numFmtId="352" fontId="10" fillId="0" borderId="120" applyNumberFormat="0" applyFill="0" applyAlignment="0" applyProtection="0"/>
    <xf numFmtId="352" fontId="4" fillId="30" borderId="116" applyNumberFormat="0" applyProtection="0">
      <alignment horizontal="left" vertical="top" indent="1"/>
    </xf>
    <xf numFmtId="4" fontId="48" fillId="26" borderId="111" applyNumberFormat="0" applyProtection="0">
      <alignment horizontal="right" vertical="center"/>
    </xf>
    <xf numFmtId="4" fontId="254" fillId="33" borderId="111" applyNumberFormat="0" applyProtection="0">
      <alignment horizontal="right" vertical="center"/>
    </xf>
    <xf numFmtId="352" fontId="10" fillId="0" borderId="120" applyNumberFormat="0" applyFill="0" applyAlignment="0" applyProtection="0"/>
    <xf numFmtId="352" fontId="4" fillId="30" borderId="116" applyNumberFormat="0" applyProtection="0">
      <alignment horizontal="left" vertical="center" indent="1"/>
    </xf>
    <xf numFmtId="352" fontId="48" fillId="19" borderId="116" applyNumberFormat="0" applyProtection="0">
      <alignment horizontal="left" vertical="top" indent="1"/>
    </xf>
    <xf numFmtId="352" fontId="248" fillId="128" borderId="111" applyNumberFormat="0" applyAlignment="0" applyProtection="0"/>
    <xf numFmtId="4" fontId="48" fillId="24" borderId="111" applyNumberFormat="0" applyProtection="0">
      <alignment horizontal="right" vertical="center"/>
    </xf>
    <xf numFmtId="210" fontId="59" fillId="0" borderId="29" applyFill="0"/>
    <xf numFmtId="352" fontId="48" fillId="13" borderId="111" applyNumberFormat="0" applyFont="0" applyAlignment="0" applyProtection="0"/>
    <xf numFmtId="352" fontId="252" fillId="34" borderId="116" applyNumberFormat="0" applyProtection="0">
      <alignment horizontal="left" vertical="top" indent="1"/>
    </xf>
    <xf numFmtId="4" fontId="252" fillId="34" borderId="116" applyNumberFormat="0" applyProtection="0">
      <alignment vertical="center"/>
    </xf>
    <xf numFmtId="352" fontId="48" fillId="13" borderId="111" applyNumberFormat="0" applyFont="0" applyAlignment="0" applyProtection="0"/>
    <xf numFmtId="352" fontId="48" fillId="13" borderId="111" applyNumberFormat="0" applyFont="0" applyAlignment="0" applyProtection="0"/>
    <xf numFmtId="352" fontId="251" fillId="18" borderId="116" applyNumberFormat="0" applyProtection="0">
      <alignment horizontal="left" vertical="top" indent="1"/>
    </xf>
    <xf numFmtId="4" fontId="48" fillId="25" borderId="111" applyNumberFormat="0" applyProtection="0">
      <alignment horizontal="right" vertical="center"/>
    </xf>
    <xf numFmtId="4" fontId="48" fillId="19" borderId="111" applyNumberFormat="0" applyProtection="0">
      <alignment horizontal="right" vertical="center"/>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 fillId="32" borderId="116" applyNumberFormat="0" applyProtection="0">
      <alignment horizontal="left" vertical="center" indent="1"/>
    </xf>
    <xf numFmtId="352" fontId="137" fillId="14" borderId="111" applyNumberFormat="0" applyAlignment="0" applyProtection="0"/>
    <xf numFmtId="37" fontId="59" fillId="0" borderId="119" applyNumberFormat="0"/>
    <xf numFmtId="352" fontId="48" fillId="30" borderId="111" applyNumberFormat="0" applyProtection="0">
      <alignment horizontal="left" vertical="center" indent="1"/>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 fillId="19" borderId="116" applyNumberFormat="0" applyProtection="0">
      <alignment horizontal="left" vertical="top" indent="1"/>
    </xf>
    <xf numFmtId="352" fontId="48" fillId="31" borderId="116" applyNumberFormat="0" applyProtection="0">
      <alignment horizontal="left" vertical="top" indent="1"/>
    </xf>
    <xf numFmtId="4" fontId="48" fillId="29" borderId="117" applyNumberFormat="0" applyProtection="0">
      <alignment horizontal="left" vertical="center" indent="1"/>
    </xf>
    <xf numFmtId="352" fontId="137" fillId="14" borderId="111" applyNumberFormat="0" applyAlignment="0" applyProtection="0"/>
    <xf numFmtId="4" fontId="250" fillId="50" borderId="111" applyNumberFormat="0" applyProtection="0">
      <alignment horizontal="right" vertical="center"/>
    </xf>
    <xf numFmtId="4" fontId="252" fillId="34" borderId="116" applyNumberFormat="0" applyProtection="0">
      <alignment vertical="center"/>
    </xf>
    <xf numFmtId="352" fontId="48" fillId="30" borderId="116" applyNumberFormat="0" applyProtection="0">
      <alignment horizontal="left" vertical="top" indent="1"/>
    </xf>
    <xf numFmtId="4" fontId="252" fillId="61" borderId="116" applyNumberFormat="0" applyProtection="0">
      <alignment horizontal="left" vertical="center" indent="1"/>
    </xf>
    <xf numFmtId="352" fontId="4" fillId="30" borderId="116" applyNumberFormat="0" applyProtection="0">
      <alignment horizontal="left" vertical="center" indent="1"/>
    </xf>
    <xf numFmtId="4" fontId="48" fillId="64" borderId="111" applyNumberFormat="0" applyProtection="0">
      <alignment horizontal="left" vertical="center" indent="1"/>
    </xf>
    <xf numFmtId="352" fontId="48" fillId="32" borderId="111" applyNumberFormat="0" applyProtection="0">
      <alignment horizontal="left" vertical="center" indent="1"/>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 fillId="32" borderId="116" applyNumberFormat="0" applyProtection="0">
      <alignment horizontal="left" vertical="top" indent="1"/>
    </xf>
    <xf numFmtId="352" fontId="48" fillId="19" borderId="116" applyNumberFormat="0" applyProtection="0">
      <alignment horizontal="left" vertical="top" indent="1"/>
    </xf>
    <xf numFmtId="352" fontId="4" fillId="19" borderId="116" applyNumberFormat="0" applyProtection="0">
      <alignment horizontal="left" vertical="center" indent="1"/>
    </xf>
    <xf numFmtId="352" fontId="48" fillId="31" borderId="116" applyNumberFormat="0" applyProtection="0">
      <alignment horizontal="left" vertical="top" indent="1"/>
    </xf>
    <xf numFmtId="352" fontId="48" fillId="83" borderId="111" applyNumberFormat="0" applyProtection="0">
      <alignment horizontal="left" vertical="center" indent="1"/>
    </xf>
    <xf numFmtId="4" fontId="48" fillId="27" borderId="111" applyNumberFormat="0" applyProtection="0">
      <alignment horizontal="right" vertical="center"/>
    </xf>
    <xf numFmtId="4" fontId="48" fillId="30" borderId="117" applyNumberFormat="0" applyProtection="0">
      <alignment horizontal="left" vertical="center" indent="1"/>
    </xf>
    <xf numFmtId="4" fontId="48" fillId="64" borderId="111" applyNumberFormat="0" applyProtection="0">
      <alignment horizontal="left" vertical="center" indent="1"/>
    </xf>
    <xf numFmtId="4" fontId="48" fillId="27" borderId="111" applyNumberFormat="0" applyProtection="0">
      <alignment horizontal="right" vertical="center"/>
    </xf>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137" fillId="14" borderId="111" applyNumberFormat="0" applyAlignment="0" applyProtection="0"/>
    <xf numFmtId="352" fontId="48" fillId="13" borderId="111" applyNumberFormat="0" applyFont="0" applyAlignment="0" applyProtection="0"/>
    <xf numFmtId="4" fontId="250" fillId="45" borderId="111" applyNumberFormat="0" applyProtection="0">
      <alignment vertical="center"/>
    </xf>
    <xf numFmtId="4" fontId="48" fillId="25" borderId="111" applyNumberFormat="0" applyProtection="0">
      <alignment horizontal="right" vertical="center"/>
    </xf>
    <xf numFmtId="4" fontId="48" fillId="19" borderId="117" applyNumberFormat="0" applyProtection="0">
      <alignment horizontal="left" vertical="center"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164" fontId="7" fillId="0" borderId="0" applyFont="0" applyFill="0" applyBorder="0" applyAlignment="0" applyProtection="0"/>
    <xf numFmtId="4" fontId="48" fillId="23" borderId="111" applyNumberFormat="0" applyProtection="0">
      <alignment horizontal="right" vertical="center"/>
    </xf>
    <xf numFmtId="164" fontId="7" fillId="0" borderId="0" applyFont="0" applyFill="0" applyBorder="0" applyAlignment="0" applyProtection="0"/>
    <xf numFmtId="352" fontId="48" fillId="13" borderId="111" applyNumberFormat="0" applyFont="0" applyAlignment="0" applyProtection="0"/>
    <xf numFmtId="4" fontId="48" fillId="18" borderId="111" applyNumberFormat="0" applyProtection="0">
      <alignment vertical="center"/>
    </xf>
    <xf numFmtId="4" fontId="250" fillId="45" borderId="111" applyNumberFormat="0" applyProtection="0">
      <alignment vertical="center"/>
    </xf>
    <xf numFmtId="4" fontId="48" fillId="25" borderId="111" applyNumberFormat="0" applyProtection="0">
      <alignment horizontal="right" vertical="center"/>
    </xf>
    <xf numFmtId="4" fontId="48" fillId="29" borderId="117" applyNumberFormat="0" applyProtection="0">
      <alignment horizontal="left" vertical="center" indent="1"/>
    </xf>
    <xf numFmtId="4" fontId="48" fillId="131" borderId="111" applyNumberFormat="0" applyProtection="0">
      <alignment horizontal="right" vertical="center"/>
    </xf>
    <xf numFmtId="4" fontId="48" fillId="19" borderId="111" applyNumberFormat="0" applyProtection="0">
      <alignment horizontal="right" vertical="center"/>
    </xf>
    <xf numFmtId="352" fontId="48" fillId="61" borderId="111" applyNumberFormat="0" applyProtection="0">
      <alignment horizontal="left" vertical="center" indent="1"/>
    </xf>
    <xf numFmtId="210" fontId="59" fillId="0" borderId="29" applyFill="0"/>
    <xf numFmtId="352" fontId="48" fillId="32" borderId="116" applyNumberFormat="0" applyProtection="0">
      <alignment horizontal="left" vertical="top" indent="1"/>
    </xf>
    <xf numFmtId="4" fontId="48" fillId="19" borderId="111" applyNumberFormat="0" applyProtection="0">
      <alignment horizontal="right" vertical="center"/>
    </xf>
    <xf numFmtId="352" fontId="179" fillId="128" borderId="115" applyNumberFormat="0" applyAlignment="0" applyProtection="0"/>
    <xf numFmtId="352" fontId="48" fillId="13" borderId="111" applyNumberFormat="0" applyFont="0" applyAlignment="0" applyProtection="0"/>
    <xf numFmtId="352" fontId="179" fillId="128" borderId="115" applyNumberFormat="0" applyAlignment="0" applyProtection="0"/>
    <xf numFmtId="352" fontId="48" fillId="61" borderId="111" applyNumberFormat="0" applyProtection="0">
      <alignment horizontal="left" vertical="center"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center" indent="1"/>
    </xf>
    <xf numFmtId="4" fontId="48" fillId="27" borderId="111" applyNumberFormat="0" applyProtection="0">
      <alignment horizontal="right" vertical="center"/>
    </xf>
    <xf numFmtId="352" fontId="251" fillId="18" borderId="116" applyNumberFormat="0" applyProtection="0">
      <alignment horizontal="left" vertical="top" indent="1"/>
    </xf>
    <xf numFmtId="352" fontId="48" fillId="13" borderId="111" applyNumberFormat="0" applyFont="0" applyAlignment="0" applyProtection="0"/>
    <xf numFmtId="352" fontId="137" fillId="14" borderId="111"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4" fontId="48" fillId="131" borderId="111" applyNumberFormat="0" applyProtection="0">
      <alignment horizontal="right" vertical="center"/>
    </xf>
    <xf numFmtId="4" fontId="48" fillId="45" borderId="111" applyNumberFormat="0" applyProtection="0">
      <alignment horizontal="left" vertical="center" indent="1"/>
    </xf>
    <xf numFmtId="4" fontId="4" fillId="31" borderId="117" applyNumberFormat="0" applyProtection="0">
      <alignment horizontal="left" vertical="center" indent="1"/>
    </xf>
    <xf numFmtId="4" fontId="48" fillId="25" borderId="111" applyNumberFormat="0" applyProtection="0">
      <alignment horizontal="right" vertical="center"/>
    </xf>
    <xf numFmtId="4" fontId="48" fillId="23" borderId="111" applyNumberFormat="0" applyProtection="0">
      <alignment horizontal="right" vertical="center"/>
    </xf>
    <xf numFmtId="352" fontId="48" fillId="31" borderId="116" applyNumberFormat="0" applyProtection="0">
      <alignment horizontal="left" vertical="top" indent="1"/>
    </xf>
    <xf numFmtId="352" fontId="248" fillId="128" borderId="111" applyNumberFormat="0" applyAlignment="0" applyProtection="0"/>
    <xf numFmtId="352" fontId="48" fillId="19" borderId="116" applyNumberFormat="0" applyProtection="0">
      <alignment horizontal="left" vertical="top"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 fillId="30" borderId="116" applyNumberFormat="0" applyProtection="0">
      <alignment horizontal="left" vertical="top" indent="1"/>
    </xf>
    <xf numFmtId="352" fontId="48" fillId="30" borderId="116" applyNumberFormat="0" applyProtection="0">
      <alignment horizontal="left" vertical="top" indent="1"/>
    </xf>
    <xf numFmtId="4" fontId="48" fillId="0" borderId="111" applyNumberFormat="0" applyProtection="0">
      <alignment horizontal="right" vertical="center"/>
    </xf>
    <xf numFmtId="352" fontId="10" fillId="0" borderId="120" applyNumberFormat="0" applyFill="0" applyAlignment="0" applyProtection="0"/>
    <xf numFmtId="352" fontId="88" fillId="31" borderId="118" applyBorder="0"/>
    <xf numFmtId="352" fontId="48" fillId="30" borderId="116" applyNumberFormat="0" applyProtection="0">
      <alignment horizontal="left" vertical="top" indent="1"/>
    </xf>
    <xf numFmtId="352" fontId="48" fillId="30" borderId="116" applyNumberFormat="0" applyProtection="0">
      <alignment horizontal="left" vertical="top" indent="1"/>
    </xf>
    <xf numFmtId="210" fontId="59" fillId="0" borderId="29" applyFill="0"/>
    <xf numFmtId="352" fontId="48" fillId="30" borderId="116" applyNumberFormat="0" applyProtection="0">
      <alignment horizontal="left" vertical="top" indent="1"/>
    </xf>
    <xf numFmtId="4" fontId="48" fillId="27" borderId="111" applyNumberFormat="0" applyProtection="0">
      <alignment horizontal="right" vertical="center"/>
    </xf>
    <xf numFmtId="4" fontId="48" fillId="19" borderId="117" applyNumberFormat="0" applyProtection="0">
      <alignment horizontal="left" vertical="center" indent="1"/>
    </xf>
    <xf numFmtId="352" fontId="48" fillId="31" borderId="116" applyNumberFormat="0" applyProtection="0">
      <alignment horizontal="left" vertical="top" indent="1"/>
    </xf>
    <xf numFmtId="352" fontId="4" fillId="19" borderId="116" applyNumberFormat="0" applyProtection="0">
      <alignment horizontal="left" vertical="center"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4" fontId="253" fillId="35" borderId="117" applyNumberFormat="0" applyProtection="0">
      <alignment horizontal="left" vertical="center" indent="1"/>
    </xf>
    <xf numFmtId="352" fontId="137" fillId="14" borderId="111" applyNumberFormat="0" applyAlignment="0" applyProtection="0"/>
    <xf numFmtId="352" fontId="4" fillId="32" borderId="116" applyNumberFormat="0" applyProtection="0">
      <alignment horizontal="left" vertical="top" indent="1"/>
    </xf>
    <xf numFmtId="352" fontId="137" fillId="14" borderId="111" applyNumberFormat="0" applyAlignment="0" applyProtection="0"/>
    <xf numFmtId="352" fontId="4" fillId="19" borderId="116" applyNumberFormat="0" applyProtection="0">
      <alignment horizontal="left" vertical="center" indent="1"/>
    </xf>
    <xf numFmtId="352" fontId="48" fillId="31" borderId="116" applyNumberFormat="0" applyProtection="0">
      <alignment horizontal="left" vertical="top" indent="1"/>
    </xf>
    <xf numFmtId="4" fontId="48" fillId="19" borderId="117" applyNumberFormat="0" applyProtection="0">
      <alignment horizontal="left" vertical="center" indent="1"/>
    </xf>
    <xf numFmtId="4" fontId="48" fillId="27" borderId="111" applyNumberFormat="0" applyProtection="0">
      <alignment horizontal="right" vertical="center"/>
    </xf>
    <xf numFmtId="4" fontId="48" fillId="20" borderId="111" applyNumberFormat="0" applyProtection="0">
      <alignment horizontal="right" vertical="center"/>
    </xf>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32" borderId="111" applyNumberFormat="0" applyProtection="0">
      <alignment horizontal="left" vertical="center" indent="1"/>
    </xf>
    <xf numFmtId="4" fontId="48" fillId="131" borderId="111" applyNumberFormat="0" applyProtection="0">
      <alignment horizontal="right" vertical="center"/>
    </xf>
    <xf numFmtId="352" fontId="48" fillId="30" borderId="116" applyNumberFormat="0" applyProtection="0">
      <alignment horizontal="left" vertical="top" indent="1"/>
    </xf>
    <xf numFmtId="4" fontId="48" fillId="30" borderId="117" applyNumberFormat="0" applyProtection="0">
      <alignment horizontal="left" vertical="center" indent="1"/>
    </xf>
    <xf numFmtId="352" fontId="48" fillId="31" borderId="116" applyNumberFormat="0" applyProtection="0">
      <alignment horizontal="left" vertical="top" indent="1"/>
    </xf>
    <xf numFmtId="352" fontId="48" fillId="83" borderId="111" applyNumberFormat="0" applyProtection="0">
      <alignment horizontal="left" vertical="center"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252" fillId="19" borderId="116" applyNumberFormat="0" applyProtection="0">
      <alignment horizontal="left" vertical="top" indent="1"/>
    </xf>
    <xf numFmtId="4" fontId="48" fillId="0" borderId="111" applyNumberFormat="0" applyProtection="0">
      <alignment horizontal="right" vertical="center"/>
    </xf>
    <xf numFmtId="352" fontId="4" fillId="32" borderId="116" applyNumberFormat="0" applyProtection="0">
      <alignment horizontal="left" vertical="top" indent="1"/>
    </xf>
    <xf numFmtId="37" fontId="59" fillId="0" borderId="119" applyNumberFormat="0"/>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4" fontId="48" fillId="19" borderId="117" applyNumberFormat="0" applyProtection="0">
      <alignment horizontal="left" vertical="center" indent="1"/>
    </xf>
    <xf numFmtId="4" fontId="48" fillId="22" borderId="117" applyNumberFormat="0" applyProtection="0">
      <alignment horizontal="right" vertical="center"/>
    </xf>
    <xf numFmtId="352" fontId="248" fillId="128" borderId="111" applyNumberFormat="0" applyAlignment="0" applyProtection="0"/>
    <xf numFmtId="352" fontId="48" fillId="32" borderId="116" applyNumberFormat="0" applyProtection="0">
      <alignment horizontal="left" vertical="top" indent="1"/>
    </xf>
    <xf numFmtId="352" fontId="48" fillId="13" borderId="111" applyNumberFormat="0" applyFont="0" applyAlignment="0" applyProtection="0"/>
    <xf numFmtId="352" fontId="48" fillId="13" borderId="111" applyNumberFormat="0" applyFont="0" applyAlignment="0" applyProtection="0"/>
    <xf numFmtId="352" fontId="48" fillId="19" borderId="116" applyNumberFormat="0" applyProtection="0">
      <alignment horizontal="left" vertical="top" indent="1"/>
    </xf>
    <xf numFmtId="352" fontId="4" fillId="31" borderId="116" applyNumberFormat="0" applyProtection="0">
      <alignment horizontal="left" vertical="center" indent="1"/>
    </xf>
    <xf numFmtId="352" fontId="4" fillId="19" borderId="116" applyNumberFormat="0" applyProtection="0">
      <alignment horizontal="left" vertical="top" indent="1"/>
    </xf>
    <xf numFmtId="352" fontId="48" fillId="31" borderId="116" applyNumberFormat="0" applyProtection="0">
      <alignment horizontal="left" vertical="top" indent="1"/>
    </xf>
    <xf numFmtId="4" fontId="48" fillId="0" borderId="111" applyNumberFormat="0" applyProtection="0">
      <alignment horizontal="right" vertical="center"/>
    </xf>
    <xf numFmtId="352" fontId="48" fillId="13" borderId="111" applyNumberFormat="0" applyFont="0" applyAlignment="0" applyProtection="0"/>
    <xf numFmtId="4" fontId="48" fillId="23" borderId="111" applyNumberFormat="0" applyProtection="0">
      <alignment horizontal="right" vertical="center"/>
    </xf>
    <xf numFmtId="4" fontId="48" fillId="23" borderId="111" applyNumberFormat="0" applyProtection="0">
      <alignment horizontal="right" vertical="center"/>
    </xf>
    <xf numFmtId="4" fontId="48" fillId="28" borderId="111" applyNumberFormat="0" applyProtection="0">
      <alignment horizontal="right" vertical="center"/>
    </xf>
    <xf numFmtId="352" fontId="48" fillId="61" borderId="111" applyNumberFormat="0" applyProtection="0">
      <alignment horizontal="left" vertical="center"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4" fontId="254" fillId="33" borderId="111" applyNumberFormat="0" applyProtection="0">
      <alignment horizontal="right" vertical="center"/>
    </xf>
    <xf numFmtId="4" fontId="48" fillId="64" borderId="111" applyNumberFormat="0" applyProtection="0">
      <alignment horizontal="left" vertical="center" indent="1"/>
    </xf>
    <xf numFmtId="352" fontId="48" fillId="30" borderId="116" applyNumberFormat="0" applyProtection="0">
      <alignment horizontal="left" vertical="top" indent="1"/>
    </xf>
    <xf numFmtId="4" fontId="253" fillId="35" borderId="117" applyNumberFormat="0" applyProtection="0">
      <alignment horizontal="left" vertical="center" indent="1"/>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4" fontId="48" fillId="19" borderId="111" applyNumberFormat="0" applyProtection="0">
      <alignment horizontal="right" vertical="center"/>
    </xf>
    <xf numFmtId="4" fontId="48" fillId="20" borderId="111" applyNumberFormat="0" applyProtection="0">
      <alignment horizontal="right" vertical="center"/>
    </xf>
    <xf numFmtId="352" fontId="48" fillId="30" borderId="116" applyNumberFormat="0" applyProtection="0">
      <alignment horizontal="left" vertical="top" indent="1"/>
    </xf>
    <xf numFmtId="352" fontId="48" fillId="31" borderId="116" applyNumberFormat="0" applyProtection="0">
      <alignment horizontal="left" vertical="top" indent="1"/>
    </xf>
    <xf numFmtId="352" fontId="48" fillId="13" borderId="111" applyNumberFormat="0" applyFont="0" applyAlignment="0" applyProtection="0"/>
    <xf numFmtId="352" fontId="48" fillId="13" borderId="111" applyNumberFormat="0" applyFont="0" applyAlignment="0" applyProtection="0"/>
    <xf numFmtId="4" fontId="48" fillId="64" borderId="111" applyNumberFormat="0" applyProtection="0">
      <alignment horizontal="left" vertical="center" indent="1"/>
    </xf>
    <xf numFmtId="352" fontId="48" fillId="30" borderId="116" applyNumberFormat="0" applyProtection="0">
      <alignment horizontal="left" vertical="top" indent="1"/>
    </xf>
    <xf numFmtId="352" fontId="48" fillId="19" borderId="116" applyNumberFormat="0" applyProtection="0">
      <alignment horizontal="left" vertical="top" indent="1"/>
    </xf>
    <xf numFmtId="4" fontId="4" fillId="31" borderId="117" applyNumberFormat="0" applyProtection="0">
      <alignment horizontal="left" vertical="center" indent="1"/>
    </xf>
    <xf numFmtId="352" fontId="179" fillId="128" borderId="115" applyNumberFormat="0" applyAlignment="0" applyProtection="0"/>
    <xf numFmtId="164" fontId="7" fillId="0" borderId="0" applyFont="0" applyFill="0" applyBorder="0" applyAlignment="0" applyProtection="0"/>
    <xf numFmtId="352" fontId="251" fillId="18" borderId="116" applyNumberFormat="0" applyProtection="0">
      <alignment horizontal="left" vertical="top" indent="1"/>
    </xf>
    <xf numFmtId="4" fontId="48" fillId="27" borderId="111" applyNumberFormat="0" applyProtection="0">
      <alignment horizontal="right" vertical="center"/>
    </xf>
    <xf numFmtId="4" fontId="48" fillId="19" borderId="117" applyNumberFormat="0" applyProtection="0">
      <alignment horizontal="left" vertical="center" indent="1"/>
    </xf>
    <xf numFmtId="352" fontId="4" fillId="31" borderId="116" applyNumberFormat="0" applyProtection="0">
      <alignment horizontal="left" vertical="top" indent="1"/>
    </xf>
    <xf numFmtId="352" fontId="48" fillId="32" borderId="116" applyNumberFormat="0" applyProtection="0">
      <alignment horizontal="left" vertical="top" indent="1"/>
    </xf>
    <xf numFmtId="352" fontId="48" fillId="32" borderId="111" applyNumberFormat="0" applyProtection="0">
      <alignment horizontal="left" vertical="center" indent="1"/>
    </xf>
    <xf numFmtId="352" fontId="4" fillId="19" borderId="116" applyNumberFormat="0" applyProtection="0">
      <alignment horizontal="left" vertical="center" indent="1"/>
    </xf>
    <xf numFmtId="352" fontId="48" fillId="31" borderId="116" applyNumberFormat="0" applyProtection="0">
      <alignment horizontal="left" vertical="top" indent="1"/>
    </xf>
    <xf numFmtId="4" fontId="4" fillId="31" borderId="117" applyNumberFormat="0" applyProtection="0">
      <alignment horizontal="left" vertical="center" indent="1"/>
    </xf>
    <xf numFmtId="4" fontId="48" fillId="131" borderId="111" applyNumberFormat="0" applyProtection="0">
      <alignment horizontal="right" vertical="center"/>
    </xf>
    <xf numFmtId="352" fontId="48" fillId="13" borderId="111" applyNumberFormat="0" applyFont="0" applyAlignment="0" applyProtection="0"/>
    <xf numFmtId="352" fontId="248" fillId="128" borderId="111" applyNumberFormat="0" applyAlignment="0" applyProtection="0"/>
    <xf numFmtId="352" fontId="137" fillId="14" borderId="111"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4" fontId="250" fillId="45" borderId="111" applyNumberFormat="0" applyProtection="0">
      <alignment vertical="center"/>
    </xf>
    <xf numFmtId="4" fontId="48" fillId="19" borderId="111" applyNumberFormat="0" applyProtection="0">
      <alignment horizontal="right" vertical="center"/>
    </xf>
    <xf numFmtId="4" fontId="48" fillId="131" borderId="111" applyNumberFormat="0" applyProtection="0">
      <alignment horizontal="right" vertical="center"/>
    </xf>
    <xf numFmtId="352" fontId="48" fillId="31" borderId="116" applyNumberFormat="0" applyProtection="0">
      <alignment horizontal="left" vertical="top" indent="1"/>
    </xf>
    <xf numFmtId="4" fontId="48" fillId="29" borderId="117" applyNumberFormat="0" applyProtection="0">
      <alignment horizontal="left" vertical="center" indent="1"/>
    </xf>
    <xf numFmtId="4" fontId="48" fillId="26" borderId="111" applyNumberFormat="0" applyProtection="0">
      <alignment horizontal="right" vertical="center"/>
    </xf>
    <xf numFmtId="352" fontId="48" fillId="31"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48" fillId="30" borderId="116" applyNumberFormat="0" applyProtection="0">
      <alignment horizontal="left" vertical="top" indent="1"/>
    </xf>
    <xf numFmtId="4" fontId="252" fillId="34" borderId="116" applyNumberFormat="0" applyProtection="0">
      <alignment vertical="center"/>
    </xf>
    <xf numFmtId="4" fontId="253" fillId="35" borderId="117" applyNumberFormat="0" applyProtection="0">
      <alignment horizontal="left" vertical="center" indent="1"/>
    </xf>
    <xf numFmtId="352" fontId="48" fillId="19" borderId="116" applyNumberFormat="0" applyProtection="0">
      <alignment horizontal="left" vertical="top" indent="1"/>
    </xf>
    <xf numFmtId="4" fontId="48" fillId="64" borderId="111" applyNumberFormat="0" applyProtection="0">
      <alignment horizontal="left" vertical="center" indent="1"/>
    </xf>
    <xf numFmtId="352" fontId="48" fillId="30" borderId="116" applyNumberFormat="0" applyProtection="0">
      <alignment horizontal="left" vertical="top" indent="1"/>
    </xf>
    <xf numFmtId="4" fontId="48" fillId="0" borderId="111" applyNumberFormat="0" applyProtection="0">
      <alignment horizontal="right" vertical="center"/>
    </xf>
    <xf numFmtId="352" fontId="248" fillId="128" borderId="111" applyNumberFormat="0" applyAlignment="0" applyProtection="0"/>
    <xf numFmtId="352" fontId="48" fillId="13" borderId="111" applyNumberFormat="0" applyFont="0" applyAlignment="0" applyProtection="0"/>
    <xf numFmtId="4" fontId="4" fillId="31" borderId="117" applyNumberFormat="0" applyProtection="0">
      <alignment horizontal="left" vertical="center"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10" fillId="0" borderId="120" applyNumberFormat="0" applyFill="0" applyAlignment="0" applyProtection="0"/>
    <xf numFmtId="352" fontId="48" fillId="13" borderId="111" applyNumberFormat="0" applyFont="0" applyAlignment="0" applyProtection="0"/>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4" fontId="4" fillId="31" borderId="117" applyNumberFormat="0" applyProtection="0">
      <alignment horizontal="left" vertical="center" indent="1"/>
    </xf>
    <xf numFmtId="4" fontId="48" fillId="23" borderId="111" applyNumberFormat="0" applyProtection="0">
      <alignment horizontal="right" vertical="center"/>
    </xf>
    <xf numFmtId="4" fontId="250" fillId="45" borderId="111" applyNumberFormat="0" applyProtection="0">
      <alignment vertical="center"/>
    </xf>
    <xf numFmtId="352" fontId="48" fillId="13" borderId="111" applyNumberFormat="0" applyFont="0" applyAlignment="0" applyProtection="0"/>
    <xf numFmtId="352" fontId="248" fillId="128" borderId="111" applyNumberFormat="0" applyAlignment="0" applyProtection="0"/>
    <xf numFmtId="4" fontId="48" fillId="131" borderId="111" applyNumberFormat="0" applyProtection="0">
      <alignment horizontal="right" vertical="center"/>
    </xf>
    <xf numFmtId="352" fontId="48" fillId="13" borderId="111" applyNumberFormat="0" applyFont="0" applyAlignment="0" applyProtection="0"/>
    <xf numFmtId="352" fontId="252" fillId="34" borderId="116" applyNumberFormat="0" applyProtection="0">
      <alignment horizontal="left" vertical="top" indent="1"/>
    </xf>
    <xf numFmtId="4" fontId="48" fillId="25" borderId="111" applyNumberFormat="0" applyProtection="0">
      <alignment horizontal="right" vertical="center"/>
    </xf>
    <xf numFmtId="4" fontId="4" fillId="31" borderId="117" applyNumberFormat="0" applyProtection="0">
      <alignment horizontal="left" vertical="center"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 fillId="30" borderId="116" applyNumberFormat="0" applyProtection="0">
      <alignment horizontal="left" vertical="center"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10" fillId="0" borderId="120" applyNumberFormat="0" applyFill="0" applyAlignment="0" applyProtection="0"/>
    <xf numFmtId="352" fontId="48" fillId="32" borderId="116" applyNumberFormat="0" applyProtection="0">
      <alignment horizontal="left" vertical="top" indent="1"/>
    </xf>
    <xf numFmtId="352" fontId="248" fillId="128" borderId="111" applyNumberFormat="0" applyAlignment="0" applyProtection="0"/>
    <xf numFmtId="4" fontId="48" fillId="0" borderId="111" applyNumberFormat="0" applyProtection="0">
      <alignment horizontal="right" vertical="center"/>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83" borderId="111" applyNumberFormat="0" applyProtection="0">
      <alignment horizontal="left" vertical="center" indent="1"/>
    </xf>
    <xf numFmtId="352" fontId="4" fillId="31" borderId="116" applyNumberFormat="0" applyProtection="0">
      <alignment horizontal="left" vertical="top" indent="1"/>
    </xf>
    <xf numFmtId="4" fontId="48" fillId="28" borderId="111" applyNumberFormat="0" applyProtection="0">
      <alignment horizontal="right" vertical="center"/>
    </xf>
    <xf numFmtId="352" fontId="251" fillId="18" borderId="116" applyNumberFormat="0" applyProtection="0">
      <alignment horizontal="left" vertical="top" indent="1"/>
    </xf>
    <xf numFmtId="352" fontId="88" fillId="31" borderId="118" applyBorder="0"/>
    <xf numFmtId="352" fontId="48" fillId="32" borderId="111" applyNumberFormat="0" applyProtection="0">
      <alignment horizontal="left" vertical="center" indent="1"/>
    </xf>
    <xf numFmtId="352" fontId="137" fillId="14" borderId="111" applyNumberFormat="0" applyAlignment="0" applyProtection="0"/>
    <xf numFmtId="4" fontId="252" fillId="61" borderId="116" applyNumberFormat="0" applyProtection="0">
      <alignment horizontal="left" vertical="center" indent="1"/>
    </xf>
    <xf numFmtId="352" fontId="48" fillId="13" borderId="111" applyNumberFormat="0" applyFont="0" applyAlignment="0" applyProtection="0"/>
    <xf numFmtId="352" fontId="248" fillId="128" borderId="111" applyNumberFormat="0" applyAlignment="0" applyProtection="0"/>
    <xf numFmtId="4" fontId="48" fillId="45" borderId="111" applyNumberFormat="0" applyProtection="0">
      <alignment horizontal="left" vertical="center" indent="1"/>
    </xf>
    <xf numFmtId="4" fontId="48" fillId="24" borderId="111" applyNumberFormat="0" applyProtection="0">
      <alignment horizontal="right" vertical="center"/>
    </xf>
    <xf numFmtId="4" fontId="4" fillId="31" borderId="117" applyNumberFormat="0" applyProtection="0">
      <alignment horizontal="left" vertical="center" indent="1"/>
    </xf>
    <xf numFmtId="352" fontId="4" fillId="31" borderId="116" applyNumberFormat="0" applyProtection="0">
      <alignment horizontal="left" vertical="top"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8" fillId="32" borderId="111" applyNumberFormat="0" applyProtection="0">
      <alignment horizontal="left" vertical="center" indent="1"/>
    </xf>
    <xf numFmtId="352" fontId="10" fillId="0" borderId="120" applyNumberFormat="0" applyFill="0" applyAlignment="0" applyProtection="0"/>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4" fontId="4" fillId="31" borderId="117" applyNumberFormat="0" applyProtection="0">
      <alignment horizontal="left" vertical="center" indent="1"/>
    </xf>
    <xf numFmtId="4" fontId="48" fillId="64" borderId="111" applyNumberFormat="0" applyProtection="0">
      <alignment horizontal="left" vertical="center" indent="1"/>
    </xf>
    <xf numFmtId="352" fontId="252" fillId="34" borderId="116" applyNumberFormat="0" applyProtection="0">
      <alignment horizontal="left" vertical="top" indent="1"/>
    </xf>
    <xf numFmtId="352" fontId="48" fillId="30" borderId="116" applyNumberFormat="0" applyProtection="0">
      <alignment horizontal="left" vertical="top" indent="1"/>
    </xf>
    <xf numFmtId="352" fontId="252" fillId="34" borderId="116" applyNumberFormat="0" applyProtection="0">
      <alignment horizontal="left" vertical="top" indent="1"/>
    </xf>
    <xf numFmtId="352" fontId="48" fillId="32" borderId="116" applyNumberFormat="0" applyProtection="0">
      <alignment horizontal="left" vertical="top" indent="1"/>
    </xf>
    <xf numFmtId="352" fontId="252" fillId="19" borderId="116" applyNumberFormat="0" applyProtection="0">
      <alignment horizontal="left" vertical="top" indent="1"/>
    </xf>
    <xf numFmtId="352" fontId="88" fillId="31" borderId="118" applyBorder="0"/>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210" fontId="59" fillId="0" borderId="29" applyFill="0"/>
    <xf numFmtId="4" fontId="48" fillId="28" borderId="111" applyNumberFormat="0" applyProtection="0">
      <alignment horizontal="right" vertical="center"/>
    </xf>
    <xf numFmtId="4" fontId="48" fillId="19" borderId="117" applyNumberFormat="0" applyProtection="0">
      <alignment horizontal="left" vertical="center" indent="1"/>
    </xf>
    <xf numFmtId="4" fontId="48" fillId="20" borderId="111" applyNumberFormat="0" applyProtection="0">
      <alignment horizontal="right" vertical="center"/>
    </xf>
    <xf numFmtId="4" fontId="48" fillId="28" borderId="111" applyNumberFormat="0" applyProtection="0">
      <alignment horizontal="right" vertical="center"/>
    </xf>
    <xf numFmtId="352" fontId="179" fillId="128" borderId="115"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137" fillId="14" borderId="111" applyNumberFormat="0" applyAlignment="0" applyProtection="0"/>
    <xf numFmtId="352" fontId="48" fillId="13" borderId="111" applyNumberFormat="0" applyFont="0" applyAlignment="0" applyProtection="0"/>
    <xf numFmtId="4" fontId="48" fillId="18" borderId="111" applyNumberFormat="0" applyProtection="0">
      <alignment vertical="center"/>
    </xf>
    <xf numFmtId="4" fontId="48" fillId="24" borderId="111" applyNumberFormat="0" applyProtection="0">
      <alignment horizontal="right" vertical="center"/>
    </xf>
    <xf numFmtId="4" fontId="48" fillId="30" borderId="117" applyNumberFormat="0" applyProtection="0">
      <alignment horizontal="left" vertical="center"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 fillId="32" borderId="116" applyNumberFormat="0" applyProtection="0">
      <alignment horizontal="left" vertical="center" indent="1"/>
    </xf>
    <xf numFmtId="352" fontId="48" fillId="32" borderId="116" applyNumberFormat="0" applyProtection="0">
      <alignment horizontal="left" vertical="top" indent="1"/>
    </xf>
    <xf numFmtId="352" fontId="48" fillId="31" borderId="116" applyNumberFormat="0" applyProtection="0">
      <alignment horizontal="left" vertical="top" indent="1"/>
    </xf>
    <xf numFmtId="4" fontId="48" fillId="24" borderId="111" applyNumberFormat="0" applyProtection="0">
      <alignment horizontal="right" vertical="center"/>
    </xf>
    <xf numFmtId="4" fontId="48" fillId="18" borderId="111" applyNumberFormat="0" applyProtection="0">
      <alignment vertical="center"/>
    </xf>
    <xf numFmtId="4" fontId="48" fillId="64" borderId="111" applyNumberFormat="0" applyProtection="0">
      <alignment horizontal="left" vertical="center" indent="1"/>
    </xf>
    <xf numFmtId="4" fontId="48" fillId="45" borderId="111" applyNumberFormat="0" applyProtection="0">
      <alignment horizontal="left" vertical="center" indent="1"/>
    </xf>
    <xf numFmtId="4" fontId="48" fillId="26" borderId="111" applyNumberFormat="0" applyProtection="0">
      <alignment horizontal="right" vertical="center"/>
    </xf>
    <xf numFmtId="4" fontId="4" fillId="31" borderId="117" applyNumberFormat="0" applyProtection="0">
      <alignment horizontal="left" vertical="center" indent="1"/>
    </xf>
    <xf numFmtId="4" fontId="48" fillId="22" borderId="117" applyNumberFormat="0" applyProtection="0">
      <alignment horizontal="right" vertical="center"/>
    </xf>
    <xf numFmtId="4" fontId="48" fillId="30" borderId="117" applyNumberFormat="0" applyProtection="0">
      <alignment horizontal="left" vertical="center" indent="1"/>
    </xf>
    <xf numFmtId="352" fontId="4" fillId="31" borderId="116" applyNumberFormat="0" applyProtection="0">
      <alignment horizontal="left" vertical="center" indent="1"/>
    </xf>
    <xf numFmtId="352" fontId="48" fillId="32" borderId="116" applyNumberFormat="0" applyProtection="0">
      <alignment horizontal="left" vertical="top" indent="1"/>
    </xf>
    <xf numFmtId="4" fontId="4" fillId="31" borderId="117" applyNumberFormat="0" applyProtection="0">
      <alignment horizontal="left" vertical="center" indent="1"/>
    </xf>
    <xf numFmtId="352" fontId="179" fillId="128" borderId="115" applyNumberFormat="0" applyAlignment="0" applyProtection="0"/>
    <xf numFmtId="352" fontId="48" fillId="13" borderId="111" applyNumberFormat="0" applyFont="0" applyAlignment="0" applyProtection="0"/>
    <xf numFmtId="4" fontId="48" fillId="18" borderId="111" applyNumberFormat="0" applyProtection="0">
      <alignment vertical="center"/>
    </xf>
    <xf numFmtId="352" fontId="4" fillId="31" borderId="116" applyNumberFormat="0" applyProtection="0">
      <alignment horizontal="left" vertical="center" indent="1"/>
    </xf>
    <xf numFmtId="352" fontId="48" fillId="30" borderId="116" applyNumberFormat="0" applyProtection="0">
      <alignment horizontal="left" vertical="top" indent="1"/>
    </xf>
    <xf numFmtId="352" fontId="4" fillId="32"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352" fontId="48" fillId="61" borderId="111" applyNumberFormat="0" applyProtection="0">
      <alignment horizontal="left" vertical="center" indent="1"/>
    </xf>
    <xf numFmtId="4" fontId="48" fillId="26" borderId="111" applyNumberFormat="0" applyProtection="0">
      <alignment horizontal="right" vertical="center"/>
    </xf>
    <xf numFmtId="4" fontId="48" fillId="45" borderId="111" applyNumberFormat="0" applyProtection="0">
      <alignment horizontal="left" vertical="center" indent="1"/>
    </xf>
    <xf numFmtId="352" fontId="48" fillId="13" borderId="111" applyNumberFormat="0" applyFont="0" applyAlignment="0" applyProtection="0"/>
    <xf numFmtId="352" fontId="137" fillId="14" borderId="111" applyNumberForma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4" fontId="48" fillId="25" borderId="111" applyNumberFormat="0" applyProtection="0">
      <alignment horizontal="right" vertical="center"/>
    </xf>
    <xf numFmtId="352" fontId="251" fillId="18" borderId="116" applyNumberFormat="0" applyProtection="0">
      <alignment horizontal="left" vertical="top" indent="1"/>
    </xf>
    <xf numFmtId="4" fontId="48" fillId="19" borderId="111" applyNumberFormat="0" applyProtection="0">
      <alignment horizontal="right" vertical="center"/>
    </xf>
    <xf numFmtId="4" fontId="48" fillId="26" borderId="111" applyNumberFormat="0" applyProtection="0">
      <alignment horizontal="right" vertical="center"/>
    </xf>
    <xf numFmtId="4" fontId="48" fillId="24" borderId="111" applyNumberFormat="0" applyProtection="0">
      <alignment horizontal="right" vertical="center"/>
    </xf>
    <xf numFmtId="352" fontId="48" fillId="31" borderId="116" applyNumberFormat="0" applyProtection="0">
      <alignment horizontal="left" vertical="top" indent="1"/>
    </xf>
    <xf numFmtId="352" fontId="248" fillId="128" borderId="111" applyNumberFormat="0" applyAlignment="0" applyProtection="0"/>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4" fontId="250" fillId="50" borderId="111" applyNumberFormat="0" applyProtection="0">
      <alignment horizontal="right" vertical="center"/>
    </xf>
    <xf numFmtId="352" fontId="10" fillId="0" borderId="120" applyNumberFormat="0" applyFill="0" applyAlignment="0" applyProtection="0"/>
    <xf numFmtId="4" fontId="252" fillId="34" borderId="116" applyNumberFormat="0" applyProtection="0">
      <alignment vertical="center"/>
    </xf>
    <xf numFmtId="352" fontId="48" fillId="30" borderId="116" applyNumberFormat="0" applyProtection="0">
      <alignment horizontal="left" vertical="top" indent="1"/>
    </xf>
    <xf numFmtId="352" fontId="88" fillId="31" borderId="118" applyBorder="0"/>
    <xf numFmtId="4" fontId="48" fillId="0" borderId="111" applyNumberFormat="0" applyProtection="0">
      <alignment horizontal="right" vertical="center"/>
    </xf>
    <xf numFmtId="352" fontId="48" fillId="30" borderId="116" applyNumberFormat="0" applyProtection="0">
      <alignment horizontal="left" vertical="top" indent="1"/>
    </xf>
    <xf numFmtId="4" fontId="48" fillId="28" borderId="111" applyNumberFormat="0" applyProtection="0">
      <alignment horizontal="right" vertical="center"/>
    </xf>
    <xf numFmtId="352" fontId="48" fillId="61" borderId="111" applyNumberFormat="0" applyProtection="0">
      <alignment horizontal="left" vertical="center"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4" fontId="254" fillId="33" borderId="111" applyNumberFormat="0" applyProtection="0">
      <alignment horizontal="right" vertical="center"/>
    </xf>
    <xf numFmtId="352" fontId="137" fillId="14" borderId="111" applyNumberFormat="0" applyAlignment="0" applyProtection="0"/>
    <xf numFmtId="352" fontId="48" fillId="32" borderId="116" applyNumberFormat="0" applyProtection="0">
      <alignment horizontal="left" vertical="top" indent="1"/>
    </xf>
    <xf numFmtId="352" fontId="137" fillId="14" borderId="111" applyNumberFormat="0" applyAlignment="0" applyProtection="0"/>
    <xf numFmtId="352" fontId="48" fillId="83" borderId="111" applyNumberFormat="0" applyProtection="0">
      <alignment horizontal="left" vertical="center" indent="1"/>
    </xf>
    <xf numFmtId="352" fontId="48" fillId="31" borderId="116" applyNumberFormat="0" applyProtection="0">
      <alignment horizontal="left" vertical="top" indent="1"/>
    </xf>
    <xf numFmtId="4" fontId="48" fillId="30" borderId="117" applyNumberFormat="0" applyProtection="0">
      <alignment horizontal="left" vertical="center" indent="1"/>
    </xf>
    <xf numFmtId="4" fontId="48" fillId="26" borderId="111" applyNumberFormat="0" applyProtection="0">
      <alignment horizontal="right" vertical="center"/>
    </xf>
    <xf numFmtId="4" fontId="48" fillId="64" borderId="111" applyNumberFormat="0" applyProtection="0">
      <alignment horizontal="left" vertical="center" indent="1"/>
    </xf>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48" fillId="13" borderId="111" applyNumberFormat="0" applyFont="0" applyAlignment="0" applyProtection="0"/>
    <xf numFmtId="352" fontId="88" fillId="31" borderId="118" applyBorder="0"/>
    <xf numFmtId="4" fontId="48" fillId="22" borderId="117" applyNumberFormat="0" applyProtection="0">
      <alignment horizontal="right" vertical="center"/>
    </xf>
    <xf numFmtId="352" fontId="48" fillId="30" borderId="116" applyNumberFormat="0" applyProtection="0">
      <alignment horizontal="left" vertical="top" indent="1"/>
    </xf>
    <xf numFmtId="4" fontId="48" fillId="19" borderId="117" applyNumberFormat="0" applyProtection="0">
      <alignment horizontal="left" vertical="center" indent="1"/>
    </xf>
    <xf numFmtId="352" fontId="48" fillId="31" borderId="116" applyNumberFormat="0" applyProtection="0">
      <alignment horizontal="left" vertical="top" indent="1"/>
    </xf>
    <xf numFmtId="352" fontId="4" fillId="19" borderId="116" applyNumberFormat="0" applyProtection="0">
      <alignment horizontal="left" vertical="center" indent="1"/>
    </xf>
    <xf numFmtId="352" fontId="48" fillId="19" borderId="116" applyNumberFormat="0" applyProtection="0">
      <alignment horizontal="left" vertical="top" indent="1"/>
    </xf>
    <xf numFmtId="352" fontId="4" fillId="32"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4" fontId="253" fillId="35" borderId="117" applyNumberFormat="0" applyProtection="0">
      <alignment horizontal="left" vertical="center" indent="1"/>
    </xf>
    <xf numFmtId="4" fontId="250" fillId="50" borderId="111" applyNumberFormat="0" applyProtection="0">
      <alignment horizontal="right" vertical="center"/>
    </xf>
    <xf numFmtId="352" fontId="48" fillId="13" borderId="111" applyNumberFormat="0" applyFont="0" applyAlignment="0" applyProtection="0"/>
    <xf numFmtId="4" fontId="254" fillId="33" borderId="111" applyNumberFormat="0" applyProtection="0">
      <alignment horizontal="right" vertical="center"/>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4" fontId="48" fillId="30" borderId="117" applyNumberFormat="0" applyProtection="0">
      <alignment horizontal="left" vertical="center" indent="1"/>
    </xf>
    <xf numFmtId="4" fontId="48" fillId="131" borderId="111" applyNumberFormat="0" applyProtection="0">
      <alignment horizontal="right" vertical="center"/>
    </xf>
    <xf numFmtId="352" fontId="48" fillId="32" borderId="116" applyNumberFormat="0" applyProtection="0">
      <alignment horizontal="left" vertical="top" indent="1"/>
    </xf>
    <xf numFmtId="352" fontId="48" fillId="13" borderId="111" applyNumberFormat="0" applyFont="0" applyAlignment="0" applyProtection="0"/>
    <xf numFmtId="352" fontId="48" fillId="13" borderId="111" applyNumberFormat="0" applyFont="0" applyAlignment="0" applyProtection="0"/>
    <xf numFmtId="352" fontId="48" fillId="32" borderId="111" applyNumberFormat="0" applyProtection="0">
      <alignment horizontal="left" vertical="center"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4" fontId="250" fillId="50" borderId="111" applyNumberFormat="0" applyProtection="0">
      <alignment horizontal="right" vertical="center"/>
    </xf>
    <xf numFmtId="352" fontId="48" fillId="13" borderId="111" applyNumberFormat="0" applyFont="0" applyAlignment="0" applyProtection="0"/>
    <xf numFmtId="4" fontId="48" fillId="22" borderId="117" applyNumberFormat="0" applyProtection="0">
      <alignment horizontal="right" vertical="center"/>
    </xf>
    <xf numFmtId="4" fontId="48" fillId="24" borderId="111" applyNumberFormat="0" applyProtection="0">
      <alignment horizontal="right" vertical="center"/>
    </xf>
    <xf numFmtId="4" fontId="48" fillId="29" borderId="117" applyNumberFormat="0" applyProtection="0">
      <alignment horizontal="left" vertical="center" indent="1"/>
    </xf>
    <xf numFmtId="352" fontId="4" fillId="31" borderId="116" applyNumberFormat="0" applyProtection="0">
      <alignment horizontal="left" vertical="center" indent="1"/>
    </xf>
    <xf numFmtId="352" fontId="48" fillId="31" borderId="116" applyNumberFormat="0" applyProtection="0">
      <alignment horizontal="left" vertical="top" indent="1"/>
    </xf>
    <xf numFmtId="352" fontId="4" fillId="19" borderId="116" applyNumberFormat="0" applyProtection="0">
      <alignment horizontal="left" vertical="top"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0" borderId="111" applyNumberFormat="0" applyProtection="0">
      <alignment horizontal="left" vertical="center"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7" fontId="59" fillId="0" borderId="119" applyNumberFormat="0"/>
    <xf numFmtId="4" fontId="254" fillId="33" borderId="111" applyNumberFormat="0" applyProtection="0">
      <alignment horizontal="right" vertical="center"/>
    </xf>
    <xf numFmtId="352" fontId="48" fillId="19" borderId="116" applyNumberFormat="0" applyProtection="0">
      <alignment horizontal="left" vertical="top" indent="1"/>
    </xf>
    <xf numFmtId="352" fontId="252" fillId="19" borderId="116" applyNumberFormat="0" applyProtection="0">
      <alignment horizontal="left" vertical="top" indent="1"/>
    </xf>
    <xf numFmtId="352" fontId="48" fillId="30" borderId="116" applyNumberFormat="0" applyProtection="0">
      <alignment horizontal="left" vertical="top" indent="1"/>
    </xf>
    <xf numFmtId="352" fontId="4" fillId="32" borderId="116" applyNumberFormat="0" applyProtection="0">
      <alignment horizontal="left" vertical="center" indent="1"/>
    </xf>
    <xf numFmtId="352" fontId="4" fillId="19" borderId="116" applyNumberFormat="0" applyProtection="0">
      <alignment horizontal="left" vertical="center" indent="1"/>
    </xf>
    <xf numFmtId="352" fontId="48" fillId="31" borderId="116" applyNumberFormat="0" applyProtection="0">
      <alignment horizontal="left" vertical="top" indent="1"/>
    </xf>
    <xf numFmtId="4" fontId="4" fillId="31" borderId="117" applyNumberFormat="0" applyProtection="0">
      <alignment horizontal="left" vertical="center" indent="1"/>
    </xf>
    <xf numFmtId="4" fontId="48" fillId="64" borderId="111" applyNumberFormat="0" applyProtection="0">
      <alignment horizontal="left" vertical="center" indent="1"/>
    </xf>
    <xf numFmtId="352" fontId="48" fillId="31" borderId="116" applyNumberFormat="0" applyProtection="0">
      <alignment horizontal="left" vertical="top" indent="1"/>
    </xf>
    <xf numFmtId="352" fontId="48" fillId="13" borderId="111" applyNumberFormat="0" applyFont="0" applyAlignment="0" applyProtection="0"/>
    <xf numFmtId="4" fontId="250" fillId="50" borderId="111" applyNumberFormat="0" applyProtection="0">
      <alignment horizontal="right" vertical="center"/>
    </xf>
    <xf numFmtId="352" fontId="4" fillId="30" borderId="116" applyNumberFormat="0" applyProtection="0">
      <alignment horizontal="left" vertical="top" indent="1"/>
    </xf>
    <xf numFmtId="352" fontId="48" fillId="19" borderId="116" applyNumberFormat="0" applyProtection="0">
      <alignment horizontal="left" vertical="top" indent="1"/>
    </xf>
    <xf numFmtId="4" fontId="48" fillId="29" borderId="117" applyNumberFormat="0" applyProtection="0">
      <alignment horizontal="left" vertical="center" indent="1"/>
    </xf>
    <xf numFmtId="4" fontId="48" fillId="22" borderId="117" applyNumberFormat="0" applyProtection="0">
      <alignment horizontal="right" vertical="center"/>
    </xf>
    <xf numFmtId="4" fontId="252" fillId="61" borderId="116" applyNumberFormat="0" applyProtection="0">
      <alignment horizontal="left" vertical="center" indent="1"/>
    </xf>
    <xf numFmtId="352" fontId="10" fillId="0" borderId="120" applyNumberFormat="0" applyFill="0" applyAlignment="0" applyProtection="0"/>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0" borderId="116" applyNumberFormat="0" applyProtection="0">
      <alignment horizontal="left" vertical="top" indent="1"/>
    </xf>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248" fillId="128" borderId="111" applyNumberFormat="0" applyAlignment="0" applyProtection="0"/>
    <xf numFmtId="352" fontId="48" fillId="13" borderId="111" applyNumberFormat="0" applyFont="0" applyAlignment="0" applyProtection="0"/>
    <xf numFmtId="4" fontId="250" fillId="45" borderId="111" applyNumberFormat="0" applyProtection="0">
      <alignment vertical="center"/>
    </xf>
    <xf numFmtId="4" fontId="48" fillId="27" borderId="111" applyNumberFormat="0" applyProtection="0">
      <alignment horizontal="right" vertical="center"/>
    </xf>
    <xf numFmtId="352" fontId="48" fillId="31" borderId="116" applyNumberFormat="0" applyProtection="0">
      <alignment horizontal="left" vertical="top" indent="1"/>
    </xf>
    <xf numFmtId="352" fontId="48" fillId="31" borderId="116" applyNumberFormat="0" applyProtection="0">
      <alignment horizontal="left" vertical="top"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252" fillId="34" borderId="116" applyNumberFormat="0" applyProtection="0">
      <alignment horizontal="left" vertical="top" indent="1"/>
    </xf>
    <xf numFmtId="352" fontId="10" fillId="0" borderId="120" applyNumberFormat="0" applyFill="0" applyAlignment="0" applyProtection="0"/>
    <xf numFmtId="352" fontId="48" fillId="30" borderId="116" applyNumberFormat="0" applyProtection="0">
      <alignment horizontal="left" vertical="top" indent="1"/>
    </xf>
    <xf numFmtId="352" fontId="48" fillId="32" borderId="111" applyNumberFormat="0" applyProtection="0">
      <alignment horizontal="left" vertical="center"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352" fontId="4" fillId="31" borderId="116" applyNumberFormat="0" applyProtection="0">
      <alignment horizontal="left" vertical="top" indent="1"/>
    </xf>
    <xf numFmtId="4" fontId="4" fillId="31" borderId="117" applyNumberFormat="0" applyProtection="0">
      <alignment horizontal="left" vertical="center" indent="1"/>
    </xf>
    <xf numFmtId="4" fontId="48" fillId="26" borderId="111" applyNumberFormat="0" applyProtection="0">
      <alignment horizontal="right" vertical="center"/>
    </xf>
    <xf numFmtId="352" fontId="48" fillId="13" borderId="111" applyNumberFormat="0" applyFont="0" applyAlignment="0" applyProtection="0"/>
    <xf numFmtId="4" fontId="48" fillId="18" borderId="111" applyNumberFormat="0" applyProtection="0">
      <alignment vertical="center"/>
    </xf>
    <xf numFmtId="4" fontId="48" fillId="29" borderId="117" applyNumberFormat="0" applyProtection="0">
      <alignment horizontal="left" vertical="center" indent="1"/>
    </xf>
    <xf numFmtId="352" fontId="4" fillId="31" borderId="116" applyNumberFormat="0" applyProtection="0">
      <alignment horizontal="left" vertical="center" indent="1"/>
    </xf>
    <xf numFmtId="352" fontId="4" fillId="19" borderId="116" applyNumberFormat="0" applyProtection="0">
      <alignment horizontal="left" vertical="top" indent="1"/>
    </xf>
    <xf numFmtId="352" fontId="48" fillId="13" borderId="111" applyNumberFormat="0" applyFont="0" applyAlignment="0" applyProtection="0"/>
    <xf numFmtId="210" fontId="59" fillId="0" borderId="29" applyFill="0"/>
    <xf numFmtId="352" fontId="48" fillId="30" borderId="116" applyNumberFormat="0" applyProtection="0">
      <alignment horizontal="left" vertical="top"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352" fontId="48" fillId="31" borderId="116" applyNumberFormat="0" applyProtection="0">
      <alignment horizontal="left" vertical="top" indent="1"/>
    </xf>
    <xf numFmtId="4" fontId="48" fillId="19" borderId="111" applyNumberFormat="0" applyProtection="0">
      <alignment horizontal="right" vertical="center"/>
    </xf>
    <xf numFmtId="4" fontId="48" fillId="45" borderId="111" applyNumberFormat="0" applyProtection="0">
      <alignment horizontal="left" vertical="center" indent="1"/>
    </xf>
    <xf numFmtId="4" fontId="250" fillId="50" borderId="111" applyNumberFormat="0" applyProtection="0">
      <alignment horizontal="right" vertical="center"/>
    </xf>
    <xf numFmtId="352" fontId="48" fillId="30" borderId="116" applyNumberFormat="0" applyProtection="0">
      <alignment horizontal="left" vertical="top" indent="1"/>
    </xf>
    <xf numFmtId="352" fontId="252" fillId="19" borderId="116" applyNumberFormat="0" applyProtection="0">
      <alignment horizontal="left" vertical="top" indent="1"/>
    </xf>
    <xf numFmtId="4" fontId="254" fillId="33" borderId="111" applyNumberFormat="0" applyProtection="0">
      <alignment horizontal="right" vertical="center"/>
    </xf>
    <xf numFmtId="4" fontId="252" fillId="61" borderId="116" applyNumberFormat="0" applyProtection="0">
      <alignment horizontal="left" vertical="center" indent="1"/>
    </xf>
    <xf numFmtId="352" fontId="4" fillId="30" borderId="116" applyNumberFormat="0" applyProtection="0">
      <alignment horizontal="left" vertical="center" indent="1"/>
    </xf>
    <xf numFmtId="352" fontId="48" fillId="32" borderId="116" applyNumberFormat="0" applyProtection="0">
      <alignment horizontal="left" vertical="top" indent="1"/>
    </xf>
    <xf numFmtId="352" fontId="48" fillId="19" borderId="116" applyNumberFormat="0" applyProtection="0">
      <alignment horizontal="left" vertical="top" indent="1"/>
    </xf>
    <xf numFmtId="352" fontId="48" fillId="19" borderId="116" applyNumberFormat="0" applyProtection="0">
      <alignment horizontal="left" vertical="top" indent="1"/>
    </xf>
    <xf numFmtId="352" fontId="48" fillId="31" borderId="116" applyNumberFormat="0" applyProtection="0">
      <alignment horizontal="left" vertical="top" indent="1"/>
    </xf>
    <xf numFmtId="352" fontId="4" fillId="30" borderId="116" applyNumberFormat="0" applyProtection="0">
      <alignment horizontal="left" vertical="top" indent="1"/>
    </xf>
    <xf numFmtId="4" fontId="4" fillId="31" borderId="117" applyNumberFormat="0" applyProtection="0">
      <alignment horizontal="left" vertical="center" indent="1"/>
    </xf>
    <xf numFmtId="352" fontId="4" fillId="31" borderId="116" applyNumberFormat="0" applyProtection="0">
      <alignment horizontal="left" vertical="top" indent="1"/>
    </xf>
    <xf numFmtId="4" fontId="48" fillId="22" borderId="117" applyNumberFormat="0" applyProtection="0">
      <alignment horizontal="right" vertical="center"/>
    </xf>
    <xf numFmtId="352" fontId="48" fillId="61" borderId="111" applyNumberFormat="0" applyProtection="0">
      <alignment horizontal="left" vertical="center" indent="1"/>
    </xf>
    <xf numFmtId="4" fontId="48" fillId="45" borderId="111" applyNumberFormat="0" applyProtection="0">
      <alignment horizontal="left" vertical="center" indent="1"/>
    </xf>
    <xf numFmtId="352" fontId="48" fillId="13" borderId="111" applyNumberFormat="0" applyFont="0" applyAlignment="0" applyProtection="0"/>
    <xf numFmtId="352" fontId="48" fillId="13" borderId="111" applyNumberFormat="0" applyFont="0" applyAlignment="0" applyProtection="0"/>
    <xf numFmtId="352" fontId="248" fillId="128" borderId="111" applyNumberFormat="0" applyAlignment="0" applyProtection="0"/>
    <xf numFmtId="352" fontId="48" fillId="13" borderId="111" applyNumberFormat="0" applyFont="0" applyAlignment="0" applyProtection="0"/>
    <xf numFmtId="4" fontId="48" fillId="20" borderId="111" applyNumberFormat="0" applyProtection="0">
      <alignment horizontal="right" vertical="center"/>
    </xf>
    <xf numFmtId="4" fontId="48" fillId="29" borderId="117" applyNumberFormat="0" applyProtection="0">
      <alignment horizontal="left" vertical="center" indent="1"/>
    </xf>
    <xf numFmtId="352" fontId="4" fillId="31" borderId="116" applyNumberFormat="0" applyProtection="0">
      <alignment horizontal="left" vertical="top" indent="1"/>
    </xf>
    <xf numFmtId="352" fontId="48" fillId="83" borderId="111" applyNumberFormat="0" applyProtection="0">
      <alignment horizontal="left" vertical="center" indent="1"/>
    </xf>
    <xf numFmtId="352" fontId="48" fillId="19" borderId="116" applyNumberFormat="0" applyProtection="0">
      <alignment horizontal="left" vertical="top" indent="1"/>
    </xf>
    <xf numFmtId="352" fontId="48" fillId="32" borderId="116" applyNumberFormat="0" applyProtection="0">
      <alignment horizontal="left" vertical="top" indent="1"/>
    </xf>
    <xf numFmtId="352" fontId="48" fillId="31" borderId="116" applyNumberFormat="0" applyProtection="0">
      <alignment horizontal="left" vertical="top" indent="1"/>
    </xf>
    <xf numFmtId="4" fontId="48" fillId="28" borderId="111" applyNumberFormat="0" applyProtection="0">
      <alignment horizontal="right" vertical="center"/>
    </xf>
    <xf numFmtId="4" fontId="48" fillId="27" borderId="111" applyNumberFormat="0" applyProtection="0">
      <alignment horizontal="right" vertical="center"/>
    </xf>
    <xf numFmtId="352" fontId="48" fillId="31" borderId="116" applyNumberFormat="0" applyProtection="0">
      <alignment horizontal="left" vertical="top" indent="1"/>
    </xf>
    <xf numFmtId="352" fontId="48" fillId="32" borderId="116" applyNumberFormat="0" applyProtection="0">
      <alignment horizontal="left" vertical="top" indent="1"/>
    </xf>
    <xf numFmtId="352" fontId="248" fillId="128" borderId="111" applyNumberFormat="0" applyAlignment="0" applyProtection="0"/>
    <xf numFmtId="352" fontId="48" fillId="19" borderId="116" applyNumberFormat="0" applyProtection="0">
      <alignment horizontal="left" vertical="top" indent="1"/>
    </xf>
    <xf numFmtId="352" fontId="48" fillId="30" borderId="116" applyNumberFormat="0" applyProtection="0">
      <alignment horizontal="left" vertical="top" indent="1"/>
    </xf>
    <xf numFmtId="4" fontId="48" fillId="64" borderId="111" applyNumberFormat="0" applyProtection="0">
      <alignment horizontal="left" vertical="center" indent="1"/>
    </xf>
    <xf numFmtId="4" fontId="48" fillId="0" borderId="111" applyNumberFormat="0" applyProtection="0">
      <alignment horizontal="right" vertical="center"/>
    </xf>
    <xf numFmtId="352" fontId="48" fillId="13" borderId="111" applyNumberFormat="0" applyFont="0" applyAlignment="0" applyProtection="0"/>
    <xf numFmtId="352" fontId="137" fillId="14" borderId="111" applyNumberFormat="0" applyAlignment="0" applyProtection="0"/>
    <xf numFmtId="352" fontId="251" fillId="18" borderId="116" applyNumberFormat="0" applyProtection="0">
      <alignment horizontal="left" vertical="top" indent="1"/>
    </xf>
    <xf numFmtId="352" fontId="48" fillId="13" borderId="111" applyNumberFormat="0" applyFont="0" applyAlignment="0" applyProtection="0"/>
    <xf numFmtId="352" fontId="48" fillId="30" borderId="111"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11" applyNumberFormat="0" applyAlignment="0" applyProtection="0"/>
    <xf numFmtId="4" fontId="250" fillId="50" borderId="111" applyNumberFormat="0" applyProtection="0">
      <alignment horizontal="right" vertical="center"/>
    </xf>
    <xf numFmtId="352" fontId="137" fillId="14" borderId="111" applyNumberFormat="0" applyAlignment="0" applyProtection="0"/>
    <xf numFmtId="164" fontId="7" fillId="0" borderId="0" applyFont="0" applyFill="0" applyBorder="0" applyAlignment="0" applyProtection="0"/>
    <xf numFmtId="352" fontId="248" fillId="128" borderId="111" applyNumberFormat="0" applyAlignment="0" applyProtection="0"/>
    <xf numFmtId="4" fontId="48" fillId="45" borderId="111" applyNumberFormat="0" applyProtection="0">
      <alignment horizontal="left" vertical="center" indent="1"/>
    </xf>
    <xf numFmtId="352" fontId="137" fillId="14" borderId="111" applyNumberFormat="0" applyAlignment="0" applyProtection="0"/>
    <xf numFmtId="4" fontId="48" fillId="64" borderId="111" applyNumberFormat="0" applyProtection="0">
      <alignment horizontal="left" vertical="center" indent="1"/>
    </xf>
    <xf numFmtId="4" fontId="48" fillId="26" borderId="111" applyNumberFormat="0" applyProtection="0">
      <alignment horizontal="right" vertical="center"/>
    </xf>
    <xf numFmtId="164" fontId="7" fillId="0" borderId="0" applyFont="0" applyFill="0" applyBorder="0" applyAlignment="0" applyProtection="0"/>
    <xf numFmtId="4" fontId="254" fillId="33" borderId="111" applyNumberFormat="0" applyProtection="0">
      <alignment horizontal="right" vertical="center"/>
    </xf>
    <xf numFmtId="4" fontId="48" fillId="23" borderId="111" applyNumberFormat="0" applyProtection="0">
      <alignment horizontal="right" vertical="center"/>
    </xf>
  </cellStyleXfs>
  <cellXfs count="1013">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0" xfId="75" applyFont="1" applyProtection="1">
      <protection locked="0"/>
    </xf>
    <xf numFmtId="0" fontId="3" fillId="0" borderId="0" xfId="0" applyFont="1" applyAlignment="1">
      <alignment horizontal="left" vertical="top"/>
    </xf>
    <xf numFmtId="0" fontId="3" fillId="0" borderId="0" xfId="0" applyFont="1"/>
    <xf numFmtId="0" fontId="21" fillId="0" borderId="0" xfId="0" applyFont="1"/>
    <xf numFmtId="0" fontId="22" fillId="0" borderId="0" xfId="0" applyFont="1"/>
    <xf numFmtId="0" fontId="5" fillId="42" borderId="0" xfId="7" applyFont="1" applyFill="1" applyBorder="1"/>
    <xf numFmtId="0" fontId="4" fillId="42" borderId="0" xfId="88" applyFill="1" applyBorder="1"/>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27" fillId="47" borderId="0"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0" xfId="7" applyFont="1" applyFill="1" applyBorder="1" applyAlignment="1">
      <alignment horizontal="left" indent="1"/>
    </xf>
    <xf numFmtId="170" fontId="0" fillId="0" borderId="61" xfId="77" applyNumberFormat="1" applyFont="1" applyBorder="1"/>
    <xf numFmtId="0" fontId="0" fillId="0" borderId="61" xfId="0" applyBorder="1"/>
    <xf numFmtId="0" fontId="0" fillId="0" borderId="62" xfId="0" applyBorder="1"/>
    <xf numFmtId="3" fontId="5" fillId="0" borderId="63" xfId="89" applyNumberFormat="1" applyFont="1" applyFill="1" applyBorder="1" applyAlignment="1">
      <alignment horizontal="left" indent="1"/>
    </xf>
    <xf numFmtId="3" fontId="5" fillId="0" borderId="66" xfId="89" applyNumberFormat="1" applyFont="1" applyFill="1" applyBorder="1" applyAlignment="1">
      <alignment horizontal="left" inden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53" borderId="0" xfId="0" applyFill="1" applyAlignment="1">
      <alignment horizontal="left" vertical="top"/>
    </xf>
    <xf numFmtId="0" fontId="0" fillId="53" borderId="0" xfId="0" applyFill="1" applyAlignment="1">
      <alignment horizontal="center" vertical="top"/>
    </xf>
    <xf numFmtId="0" fontId="5" fillId="42" borderId="0" xfId="7" applyFont="1" applyFill="1" applyBorder="1" applyAlignment="1">
      <alignment horizontal="center" vertical="top"/>
    </xf>
    <xf numFmtId="1" fontId="3" fillId="2" borderId="60" xfId="0" applyNumberFormat="1" applyFont="1" applyFill="1" applyBorder="1" applyAlignment="1">
      <alignment horizontal="center" vertical="center"/>
    </xf>
    <xf numFmtId="1" fontId="3" fillId="2" borderId="61" xfId="0" applyNumberFormat="1" applyFont="1" applyFill="1" applyBorder="1" applyAlignment="1">
      <alignment horizontal="center" vertical="center"/>
    </xf>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0" xfId="1" applyNumberFormat="1" applyFont="1" applyFill="1" applyBorder="1" applyProtection="1"/>
    <xf numFmtId="172" fontId="5" fillId="38" borderId="61" xfId="1" applyNumberFormat="1" applyFont="1" applyFill="1" applyBorder="1" applyProtection="1"/>
    <xf numFmtId="172" fontId="5" fillId="38" borderId="62" xfId="1" applyNumberFormat="1" applyFont="1" applyFill="1" applyBorder="1" applyProtection="1"/>
    <xf numFmtId="172" fontId="5" fillId="38" borderId="63"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 fontId="3" fillId="2" borderId="60" xfId="0" applyNumberFormat="1" applyFont="1" applyFill="1" applyBorder="1" applyAlignment="1">
      <alignment horizontal="center" vertical="center" wrapText="1"/>
    </xf>
    <xf numFmtId="172" fontId="5" fillId="38" borderId="72" xfId="1" applyNumberFormat="1" applyFont="1" applyFill="1" applyBorder="1" applyProtection="1"/>
    <xf numFmtId="172" fontId="5" fillId="38" borderId="73" xfId="1" applyNumberFormat="1" applyFont="1" applyFill="1" applyBorder="1" applyProtection="1"/>
    <xf numFmtId="172" fontId="5" fillId="38" borderId="74" xfId="1" applyNumberFormat="1" applyFont="1" applyFill="1" applyBorder="1" applyProtection="1"/>
    <xf numFmtId="165" fontId="5" fillId="52" borderId="69" xfId="2" applyNumberFormat="1" applyFont="1" applyFill="1" applyBorder="1" applyAlignment="1">
      <alignment vertical="center"/>
    </xf>
    <xf numFmtId="165" fontId="5" fillId="52" borderId="71" xfId="2" applyNumberFormat="1" applyFont="1" applyFill="1" applyBorder="1" applyAlignment="1">
      <alignment vertical="center"/>
    </xf>
    <xf numFmtId="165" fontId="5" fillId="52" borderId="60" xfId="2" applyNumberFormat="1" applyFont="1" applyFill="1" applyBorder="1" applyAlignment="1">
      <alignment vertical="center"/>
    </xf>
    <xf numFmtId="165" fontId="5" fillId="52" borderId="62" xfId="2" applyNumberFormat="1" applyFont="1" applyFill="1" applyBorder="1" applyAlignment="1">
      <alignment vertical="center"/>
    </xf>
    <xf numFmtId="10" fontId="0" fillId="51" borderId="72" xfId="0" applyNumberFormat="1" applyFill="1" applyBorder="1" applyAlignment="1">
      <alignment horizontal="right" vertical="top"/>
    </xf>
    <xf numFmtId="10" fontId="0" fillId="51" borderId="73" xfId="0" applyNumberFormat="1" applyFill="1" applyBorder="1" applyAlignment="1">
      <alignment horizontal="right" vertical="top"/>
    </xf>
    <xf numFmtId="10" fontId="0" fillId="51" borderId="74" xfId="0" applyNumberFormat="1" applyFill="1" applyBorder="1" applyAlignment="1">
      <alignment horizontal="right" vertical="top"/>
    </xf>
    <xf numFmtId="178" fontId="0" fillId="51" borderId="72" xfId="0" applyNumberFormat="1" applyFill="1" applyBorder="1" applyAlignment="1">
      <alignment horizontal="right" vertical="top"/>
    </xf>
    <xf numFmtId="178" fontId="0" fillId="51" borderId="73" xfId="0" applyNumberFormat="1" applyFill="1" applyBorder="1" applyAlignment="1">
      <alignment horizontal="right" vertical="top"/>
    </xf>
    <xf numFmtId="178" fontId="0" fillId="51" borderId="74" xfId="0" applyNumberFormat="1" applyFill="1" applyBorder="1" applyAlignment="1">
      <alignment horizontal="right" vertical="top"/>
    </xf>
    <xf numFmtId="173" fontId="0" fillId="54" borderId="72" xfId="0" applyNumberFormat="1" applyFont="1" applyFill="1" applyBorder="1" applyAlignment="1">
      <alignment horizontal="right"/>
    </xf>
    <xf numFmtId="0" fontId="3" fillId="53" borderId="0" xfId="0" applyFont="1" applyFill="1" applyAlignment="1">
      <alignment horizontal="left" vertical="top"/>
    </xf>
    <xf numFmtId="1" fontId="3" fillId="2" borderId="72" xfId="0" applyNumberFormat="1" applyFont="1" applyFill="1" applyBorder="1" applyAlignment="1">
      <alignment horizontal="center" vertical="center"/>
    </xf>
    <xf numFmtId="1" fontId="3" fillId="2" borderId="73" xfId="0" applyNumberFormat="1" applyFont="1" applyFill="1" applyBorder="1" applyAlignment="1">
      <alignment horizontal="center" vertical="center"/>
    </xf>
    <xf numFmtId="1" fontId="3" fillId="2" borderId="74" xfId="0" applyNumberFormat="1" applyFont="1" applyFill="1" applyBorder="1" applyAlignment="1">
      <alignment horizontal="center" wrapText="1"/>
    </xf>
    <xf numFmtId="0" fontId="27" fillId="47" borderId="12"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66" xfId="1" applyNumberFormat="1" applyFont="1" applyFill="1" applyBorder="1" applyProtection="1"/>
    <xf numFmtId="172" fontId="6" fillId="38" borderId="67" xfId="1" applyNumberFormat="1" applyFont="1" applyFill="1" applyBorder="1" applyProtection="1"/>
    <xf numFmtId="172" fontId="6" fillId="38" borderId="68" xfId="1" applyNumberFormat="1" applyFont="1" applyFill="1" applyBorder="1" applyProtection="1"/>
    <xf numFmtId="172" fontId="6" fillId="38" borderId="60" xfId="1" applyNumberFormat="1" applyFont="1" applyFill="1" applyBorder="1" applyProtection="1"/>
    <xf numFmtId="172" fontId="6" fillId="38" borderId="61" xfId="1" applyNumberFormat="1" applyFont="1" applyFill="1" applyBorder="1" applyProtection="1"/>
    <xf numFmtId="172" fontId="6" fillId="38" borderId="62" xfId="1" applyNumberFormat="1" applyFont="1" applyFill="1" applyBorder="1" applyProtection="1"/>
    <xf numFmtId="172" fontId="6" fillId="38" borderId="72" xfId="1" applyNumberFormat="1" applyFont="1" applyFill="1" applyBorder="1" applyProtection="1"/>
    <xf numFmtId="172" fontId="6" fillId="38" borderId="73" xfId="1" applyNumberFormat="1" applyFont="1" applyFill="1" applyBorder="1" applyProtection="1"/>
    <xf numFmtId="172" fontId="6" fillId="38" borderId="74"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0" xfId="7" applyFont="1" applyFill="1" applyBorder="1" applyAlignment="1">
      <alignment horizontal="center" vertical="top"/>
    </xf>
    <xf numFmtId="0" fontId="5" fillId="0" borderId="61" xfId="7" applyFont="1" applyBorder="1" applyAlignment="1">
      <alignment horizontal="center"/>
    </xf>
    <xf numFmtId="9" fontId="0" fillId="0" borderId="62" xfId="0" applyNumberFormat="1" applyBorder="1" applyAlignment="1">
      <alignment horizontal="center"/>
    </xf>
    <xf numFmtId="0" fontId="5" fillId="42" borderId="63" xfId="7" applyFont="1" applyFill="1" applyBorder="1" applyAlignment="1">
      <alignment horizontal="center" vertical="top"/>
    </xf>
    <xf numFmtId="0" fontId="5" fillId="0" borderId="64" xfId="7" applyFont="1" applyBorder="1" applyAlignment="1">
      <alignment horizontal="center"/>
    </xf>
    <xf numFmtId="9" fontId="0" fillId="0" borderId="65" xfId="0" applyNumberFormat="1" applyBorder="1" applyAlignment="1">
      <alignment horizontal="center"/>
    </xf>
    <xf numFmtId="0" fontId="5" fillId="0" borderId="67" xfId="7" applyFont="1" applyBorder="1" applyAlignment="1">
      <alignment horizontal="center"/>
    </xf>
    <xf numFmtId="1" fontId="5" fillId="0" borderId="61" xfId="7" applyNumberFormat="1" applyFont="1" applyBorder="1" applyAlignment="1">
      <alignment horizontal="center"/>
    </xf>
    <xf numFmtId="1" fontId="5" fillId="0" borderId="64"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3" xfId="77" applyNumberFormat="1" applyFont="1" applyFill="1" applyBorder="1" applyProtection="1"/>
    <xf numFmtId="170" fontId="5" fillId="38" borderId="64" xfId="77" applyNumberFormat="1" applyFont="1" applyFill="1" applyBorder="1" applyProtection="1"/>
    <xf numFmtId="170" fontId="5" fillId="38" borderId="65" xfId="77" applyNumberFormat="1" applyFont="1" applyFill="1" applyBorder="1" applyProtection="1"/>
    <xf numFmtId="172" fontId="5" fillId="39" borderId="60" xfId="1" applyNumberFormat="1" applyFont="1" applyFill="1" applyBorder="1" applyProtection="1"/>
    <xf numFmtId="172" fontId="5" fillId="39" borderId="61" xfId="1" applyNumberFormat="1" applyFont="1" applyFill="1" applyBorder="1" applyProtection="1"/>
    <xf numFmtId="172" fontId="5" fillId="39" borderId="62" xfId="1"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7" xfId="1" applyNumberFormat="1" applyFont="1" applyFill="1" applyBorder="1" applyProtection="1"/>
    <xf numFmtId="172" fontId="5" fillId="39" borderId="68" xfId="1" applyNumberFormat="1" applyFont="1" applyFill="1" applyBorder="1" applyProtection="1"/>
    <xf numFmtId="170" fontId="5" fillId="38" borderId="69" xfId="77" applyNumberFormat="1" applyFont="1" applyFill="1" applyBorder="1" applyProtection="1"/>
    <xf numFmtId="170" fontId="5" fillId="38" borderId="70" xfId="77" applyNumberFormat="1" applyFont="1" applyFill="1" applyBorder="1" applyProtection="1"/>
    <xf numFmtId="170" fontId="5" fillId="38" borderId="71" xfId="77" applyNumberFormat="1" applyFont="1" applyFill="1" applyBorder="1" applyProtection="1"/>
    <xf numFmtId="170" fontId="6" fillId="38" borderId="60" xfId="77" applyNumberFormat="1" applyFont="1" applyFill="1" applyBorder="1" applyProtection="1"/>
    <xf numFmtId="170" fontId="6" fillId="38" borderId="61" xfId="77" applyNumberFormat="1" applyFont="1" applyFill="1" applyBorder="1" applyProtection="1"/>
    <xf numFmtId="170" fontId="6" fillId="38" borderId="62" xfId="77" applyNumberFormat="1" applyFont="1" applyFill="1" applyBorder="1" applyProtection="1"/>
    <xf numFmtId="170" fontId="6" fillId="38" borderId="72" xfId="77" applyNumberFormat="1" applyFont="1" applyFill="1" applyBorder="1" applyProtection="1"/>
    <xf numFmtId="170" fontId="6" fillId="38" borderId="73" xfId="77" applyNumberFormat="1" applyFont="1" applyFill="1" applyBorder="1" applyProtection="1"/>
    <xf numFmtId="170" fontId="6" fillId="38" borderId="74" xfId="77" applyNumberFormat="1" applyFont="1" applyFill="1" applyBorder="1" applyProtection="1"/>
    <xf numFmtId="1" fontId="3" fillId="2" borderId="74"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0" fillId="0" borderId="0" xfId="0" applyFont="1"/>
    <xf numFmtId="0" fontId="0" fillId="0" borderId="11" xfId="0" applyBorder="1"/>
    <xf numFmtId="0" fontId="0" fillId="0" borderId="12"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2" xfId="0" applyBorder="1" applyAlignment="1">
      <alignment horizontal="center" vertical="center" wrapText="1"/>
    </xf>
    <xf numFmtId="0" fontId="0" fillId="0" borderId="60" xfId="0" applyBorder="1" applyAlignment="1">
      <alignment horizontal="left" vertical="center" wrapText="1" indent="1"/>
    </xf>
    <xf numFmtId="0" fontId="0" fillId="0" borderId="66"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4" xfId="0" applyNumberFormat="1" applyBorder="1"/>
    <xf numFmtId="10" fontId="0" fillId="0" borderId="65"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2" xfId="75" applyFont="1" applyFill="1" applyBorder="1" applyAlignment="1" applyProtection="1">
      <alignment horizontal="center" vertical="top"/>
    </xf>
    <xf numFmtId="0" fontId="5" fillId="37" borderId="73" xfId="75" applyFont="1" applyFill="1" applyBorder="1" applyAlignment="1" applyProtection="1">
      <alignment horizontal="center" vertical="top"/>
    </xf>
    <xf numFmtId="0" fontId="5" fillId="37" borderId="74"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2" xfId="0" applyNumberFormat="1" applyFill="1" applyBorder="1"/>
    <xf numFmtId="170" fontId="0" fillId="52" borderId="73" xfId="0" applyNumberFormat="1" applyFill="1" applyBorder="1"/>
    <xf numFmtId="170" fontId="0" fillId="52" borderId="74"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2" xfId="0" applyNumberFormat="1" applyFill="1" applyBorder="1" applyAlignment="1">
      <alignment horizontal="right"/>
    </xf>
    <xf numFmtId="170" fontId="0" fillId="52" borderId="73" xfId="0" applyNumberFormat="1" applyFill="1" applyBorder="1" applyAlignment="1">
      <alignment horizontal="right"/>
    </xf>
    <xf numFmtId="170" fontId="0" fillId="52" borderId="74"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87" xfId="1" applyNumberFormat="1" applyFont="1" applyFill="1" applyBorder="1" applyProtection="1"/>
    <xf numFmtId="172" fontId="5" fillId="39" borderId="83" xfId="1" applyNumberFormat="1" applyFont="1" applyFill="1" applyBorder="1" applyProtection="1"/>
    <xf numFmtId="172" fontId="5" fillId="39" borderId="84" xfId="1" applyNumberFormat="1" applyFont="1" applyFill="1" applyBorder="1" applyProtection="1"/>
    <xf numFmtId="172" fontId="6" fillId="38" borderId="87" xfId="1" applyNumberFormat="1" applyFont="1" applyFill="1" applyBorder="1" applyProtection="1"/>
    <xf numFmtId="172" fontId="5" fillId="39" borderId="88"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89"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2" xfId="77" applyNumberFormat="1" applyFont="1" applyFill="1" applyBorder="1" applyAlignment="1" applyProtection="1">
      <alignment horizontal="center"/>
    </xf>
    <xf numFmtId="0" fontId="27" fillId="47" borderId="90" xfId="75" applyFont="1" applyFill="1" applyBorder="1" applyAlignment="1" applyProtection="1"/>
    <xf numFmtId="0" fontId="25" fillId="47" borderId="22" xfId="90" applyFont="1" applyFill="1" applyBorder="1" applyAlignment="1">
      <alignment horizontal="left"/>
    </xf>
    <xf numFmtId="0" fontId="26" fillId="47" borderId="22" xfId="75" applyFont="1" applyFill="1" applyBorder="1" applyAlignment="1" applyProtection="1"/>
    <xf numFmtId="0" fontId="27" fillId="47" borderId="22" xfId="75" applyFont="1" applyFill="1" applyBorder="1" applyAlignment="1" applyProtection="1"/>
    <xf numFmtId="0" fontId="25" fillId="47" borderId="90" xfId="90" applyFont="1" applyFill="1" applyBorder="1" applyAlignment="1">
      <alignment horizontal="left"/>
    </xf>
    <xf numFmtId="0" fontId="27" fillId="47" borderId="92"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0"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2"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2" xfId="0" applyFill="1" applyBorder="1"/>
    <xf numFmtId="0" fontId="0" fillId="47" borderId="22" xfId="0" applyFill="1" applyBorder="1" applyAlignment="1">
      <alignment horizontal="center" vertical="center"/>
    </xf>
    <xf numFmtId="0" fontId="25" fillId="47" borderId="90" xfId="90" applyFont="1" applyFill="1" applyBorder="1" applyAlignment="1">
      <alignment horizontal="center" vertical="center"/>
    </xf>
    <xf numFmtId="0" fontId="25" fillId="47" borderId="22" xfId="90" applyFont="1" applyFill="1" applyBorder="1" applyAlignment="1">
      <alignment horizontal="center" vertical="center"/>
    </xf>
    <xf numFmtId="0" fontId="30" fillId="47" borderId="90" xfId="90" applyFont="1" applyFill="1" applyBorder="1" applyAlignment="1">
      <alignment horizontal="left"/>
    </xf>
    <xf numFmtId="0" fontId="30" fillId="47" borderId="90" xfId="90" applyFont="1" applyFill="1" applyBorder="1" applyAlignment="1">
      <alignment horizontal="center" vertical="center"/>
    </xf>
    <xf numFmtId="1" fontId="3" fillId="2" borderId="74"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53" borderId="0" xfId="0" applyFill="1" applyAlignment="1">
      <alignment wrapText="1"/>
    </xf>
    <xf numFmtId="0" fontId="29" fillId="0" borderId="0" xfId="92" applyAlignment="1">
      <alignment horizontal="left" indent="1"/>
    </xf>
    <xf numFmtId="0" fontId="0" fillId="42" borderId="64" xfId="0" applyFill="1" applyBorder="1" applyAlignment="1">
      <alignment horizontal="left" vertical="top" wrapText="1"/>
    </xf>
    <xf numFmtId="0" fontId="0" fillId="42" borderId="67"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68"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0" borderId="91" xfId="0" applyBorder="1"/>
    <xf numFmtId="0" fontId="0" fillId="0" borderId="90" xfId="0" applyBorder="1"/>
    <xf numFmtId="0" fontId="0" fillId="0" borderId="92" xfId="0" applyBorder="1"/>
    <xf numFmtId="348" fontId="242" fillId="0" borderId="0" xfId="0" applyNumberFormat="1" applyFont="1" applyFill="1" applyBorder="1" applyAlignment="1">
      <alignment vertical="center"/>
    </xf>
    <xf numFmtId="10" fontId="0" fillId="0" borderId="61" xfId="0" applyNumberFormat="1" applyBorder="1"/>
    <xf numFmtId="10" fontId="0" fillId="0" borderId="62" xfId="0" applyNumberFormat="1" applyBorder="1"/>
    <xf numFmtId="10" fontId="0" fillId="0" borderId="67" xfId="0" applyNumberFormat="1" applyBorder="1"/>
    <xf numFmtId="0" fontId="0" fillId="0" borderId="60" xfId="0" applyBorder="1" applyAlignment="1">
      <alignment horizontal="left" indent="1"/>
    </xf>
    <xf numFmtId="0" fontId="0" fillId="0" borderId="63" xfId="0" applyBorder="1" applyAlignment="1">
      <alignment horizontal="left" indent="1"/>
    </xf>
    <xf numFmtId="0" fontId="0" fillId="0" borderId="66" xfId="0" applyBorder="1" applyAlignment="1">
      <alignment horizontal="left" indent="1"/>
    </xf>
    <xf numFmtId="0" fontId="0" fillId="0" borderId="0" xfId="0" applyBorder="1" applyAlignment="1">
      <alignment horizontal="left" indent="1"/>
    </xf>
    <xf numFmtId="170" fontId="0" fillId="0" borderId="60" xfId="77" applyNumberFormat="1" applyFont="1" applyBorder="1"/>
    <xf numFmtId="170" fontId="0" fillId="0" borderId="63" xfId="77" applyNumberFormat="1" applyFont="1" applyBorder="1" applyAlignment="1">
      <alignment horizontal="center"/>
    </xf>
    <xf numFmtId="10" fontId="0" fillId="0" borderId="64" xfId="77" applyNumberFormat="1" applyFont="1" applyBorder="1" applyAlignment="1">
      <alignment horizontal="center"/>
    </xf>
    <xf numFmtId="170" fontId="0" fillId="0" borderId="64" xfId="77" applyNumberFormat="1" applyFont="1" applyBorder="1" applyAlignment="1">
      <alignment horizontal="center"/>
    </xf>
    <xf numFmtId="170" fontId="0" fillId="0" borderId="66" xfId="77" applyNumberFormat="1" applyFont="1" applyBorder="1" applyAlignment="1">
      <alignment horizontal="center"/>
    </xf>
    <xf numFmtId="10" fontId="0" fillId="0" borderId="67" xfId="77" applyNumberFormat="1" applyFont="1" applyBorder="1" applyAlignment="1">
      <alignment horizontal="center"/>
    </xf>
    <xf numFmtId="170" fontId="0" fillId="0" borderId="67" xfId="77" applyNumberFormat="1" applyFont="1" applyBorder="1" applyAlignment="1">
      <alignment horizontal="center"/>
    </xf>
    <xf numFmtId="1" fontId="3" fillId="2" borderId="62" xfId="0" applyNumberFormat="1" applyFont="1" applyFill="1" applyBorder="1" applyAlignment="1">
      <alignment horizontal="center" vertical="center"/>
    </xf>
    <xf numFmtId="0" fontId="0" fillId="0" borderId="11" xfId="0" applyBorder="1" applyAlignment="1">
      <alignment horizontal="left" indent="1"/>
    </xf>
    <xf numFmtId="0" fontId="3" fillId="0" borderId="11" xfId="0" applyFont="1" applyBorder="1" applyAlignment="1">
      <alignment horizontal="left" indent="1"/>
    </xf>
    <xf numFmtId="10" fontId="0" fillId="0" borderId="66"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7" xfId="0" applyBorder="1" applyAlignment="1">
      <alignment horizontal="center"/>
    </xf>
    <xf numFmtId="0" fontId="0" fillId="0" borderId="68" xfId="0" applyBorder="1" applyAlignment="1">
      <alignment horizontal="center"/>
    </xf>
    <xf numFmtId="0" fontId="243" fillId="0" borderId="62" xfId="0" applyFont="1" applyBorder="1" applyAlignment="1">
      <alignment horizontal="center"/>
    </xf>
    <xf numFmtId="0" fontId="243" fillId="0" borderId="65" xfId="0" applyFont="1" applyBorder="1" applyAlignment="1">
      <alignment horizontal="center"/>
    </xf>
    <xf numFmtId="0" fontId="243" fillId="0" borderId="68" xfId="0" applyFont="1" applyBorder="1" applyAlignment="1">
      <alignment horizontal="center"/>
    </xf>
    <xf numFmtId="0" fontId="21" fillId="0" borderId="0" xfId="0" applyFont="1" applyAlignment="1">
      <alignment horizontal="center"/>
    </xf>
    <xf numFmtId="0" fontId="0" fillId="0" borderId="78" xfId="0" applyBorder="1" applyAlignment="1">
      <alignment horizontal="left" vertical="center" indent="1"/>
    </xf>
    <xf numFmtId="0" fontId="0" fillId="42" borderId="63" xfId="0" applyFill="1" applyBorder="1" applyAlignment="1">
      <alignment horizontal="left" vertical="center" wrapText="1" indent="1"/>
    </xf>
    <xf numFmtId="0" fontId="29" fillId="42" borderId="63" xfId="92" applyFill="1" applyBorder="1" applyAlignment="1">
      <alignment horizontal="left" vertical="center" wrapText="1" indent="1"/>
    </xf>
    <xf numFmtId="0" fontId="29" fillId="42" borderId="66"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4" xfId="0" applyBorder="1" applyAlignment="1">
      <alignment horizontal="center"/>
    </xf>
    <xf numFmtId="0" fontId="0" fillId="0" borderId="65" xfId="0" applyBorder="1" applyAlignment="1">
      <alignment horizontal="center"/>
    </xf>
    <xf numFmtId="1" fontId="0" fillId="0" borderId="12" xfId="0" applyNumberFormat="1" applyBorder="1" applyAlignment="1">
      <alignment horizontal="center"/>
    </xf>
    <xf numFmtId="172" fontId="0" fillId="51" borderId="63" xfId="1" applyNumberFormat="1" applyFont="1" applyFill="1" applyBorder="1" applyAlignment="1">
      <alignment horizontal="right"/>
    </xf>
    <xf numFmtId="172" fontId="0" fillId="51" borderId="72"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4" xfId="1" applyNumberFormat="1" applyFont="1" applyFill="1" applyBorder="1" applyProtection="1"/>
    <xf numFmtId="172" fontId="5" fillId="38" borderId="100" xfId="1" applyNumberFormat="1" applyFont="1" applyFill="1" applyBorder="1" applyProtection="1"/>
    <xf numFmtId="172" fontId="5" fillId="38" borderId="102" xfId="1" applyNumberFormat="1" applyFont="1" applyFill="1" applyBorder="1" applyProtection="1"/>
    <xf numFmtId="172" fontId="6" fillId="38" borderId="100" xfId="1" applyNumberFormat="1" applyFont="1" applyFill="1" applyBorder="1" applyProtection="1"/>
    <xf numFmtId="14" fontId="5" fillId="42" borderId="0" xfId="2" applyNumberFormat="1" applyFont="1" applyFill="1" applyBorder="1" applyAlignment="1">
      <alignment horizontal="center" vertical="center"/>
    </xf>
    <xf numFmtId="0" fontId="0" fillId="0" borderId="22" xfId="0" applyFill="1" applyBorder="1"/>
    <xf numFmtId="0" fontId="0" fillId="0" borderId="0" xfId="0" applyFill="1" applyBorder="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1" xfId="75" applyNumberFormat="1" applyFont="1" applyFill="1" applyBorder="1" applyAlignment="1" applyProtection="1">
      <alignment horizontal="center"/>
    </xf>
    <xf numFmtId="173" fontId="5" fillId="36" borderId="64" xfId="75" applyNumberFormat="1" applyFont="1" applyFill="1" applyBorder="1" applyAlignment="1" applyProtection="1">
      <alignment horizontal="center"/>
    </xf>
    <xf numFmtId="173" fontId="5" fillId="116" borderId="67" xfId="7" applyNumberFormat="1" applyFont="1" applyFill="1" applyBorder="1" applyAlignment="1">
      <alignment horizontal="center"/>
    </xf>
    <xf numFmtId="173" fontId="5" fillId="116" borderId="64" xfId="7" applyNumberFormat="1" applyFont="1" applyFill="1" applyBorder="1" applyAlignment="1">
      <alignment horizontal="center"/>
    </xf>
    <xf numFmtId="172" fontId="0" fillId="51" borderId="60" xfId="1" applyNumberFormat="1" applyFont="1" applyFill="1" applyBorder="1" applyAlignment="1">
      <alignment horizontal="right"/>
    </xf>
    <xf numFmtId="172" fontId="0" fillId="51" borderId="61" xfId="1" applyNumberFormat="1" applyFont="1" applyFill="1" applyBorder="1" applyAlignment="1">
      <alignment horizontal="right"/>
    </xf>
    <xf numFmtId="172" fontId="0" fillId="51" borderId="64"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0" xfId="1" applyNumberFormat="1" applyFont="1" applyFill="1" applyBorder="1" applyAlignment="1">
      <alignment horizontal="right"/>
    </xf>
    <xf numFmtId="172" fontId="0" fillId="51" borderId="62"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71" xfId="1" applyNumberFormat="1" applyFont="1" applyFill="1" applyBorder="1" applyAlignment="1">
      <alignment horizontal="right"/>
    </xf>
    <xf numFmtId="172" fontId="0" fillId="51" borderId="73" xfId="1" applyNumberFormat="1" applyFont="1" applyFill="1" applyBorder="1" applyAlignment="1">
      <alignment horizontal="right" vertical="top"/>
    </xf>
    <xf numFmtId="172" fontId="0" fillId="51" borderId="74" xfId="1" applyNumberFormat="1" applyFont="1" applyFill="1" applyBorder="1" applyAlignment="1">
      <alignment horizontal="right" vertical="top"/>
    </xf>
    <xf numFmtId="173" fontId="0" fillId="0" borderId="69" xfId="0" applyNumberFormat="1" applyFont="1" applyFill="1" applyBorder="1" applyAlignment="1">
      <alignment horizontal="right"/>
    </xf>
    <xf numFmtId="173" fontId="0" fillId="0" borderId="70" xfId="0" applyNumberFormat="1" applyFont="1" applyFill="1" applyBorder="1" applyAlignment="1">
      <alignment horizontal="right"/>
    </xf>
    <xf numFmtId="0" fontId="0" fillId="0" borderId="72" xfId="0" applyFont="1" applyBorder="1" applyAlignment="1">
      <alignment horizontal="center" vertical="top"/>
    </xf>
    <xf numFmtId="0" fontId="0" fillId="0" borderId="73" xfId="0" applyFont="1" applyBorder="1" applyAlignment="1">
      <alignment horizontal="center" vertical="top"/>
    </xf>
    <xf numFmtId="0" fontId="0" fillId="0" borderId="74"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90" xfId="90" applyFont="1" applyFill="1" applyBorder="1" applyAlignment="1">
      <alignment horizontal="center"/>
    </xf>
    <xf numFmtId="0" fontId="0" fillId="0" borderId="0" xfId="0" applyFill="1" applyBorder="1" applyAlignment="1">
      <alignment horizontal="left" indent="1"/>
    </xf>
    <xf numFmtId="10" fontId="0" fillId="3" borderId="63" xfId="0" applyNumberFormat="1" applyFill="1" applyBorder="1"/>
    <xf numFmtId="10" fontId="0" fillId="3" borderId="64" xfId="0" applyNumberFormat="1" applyFill="1" applyBorder="1"/>
    <xf numFmtId="10" fontId="0" fillId="3" borderId="66" xfId="0" applyNumberFormat="1" applyFill="1" applyBorder="1"/>
    <xf numFmtId="10" fontId="0" fillId="3" borderId="67" xfId="0" applyNumberFormat="1" applyFill="1" applyBorder="1"/>
    <xf numFmtId="10" fontId="0" fillId="3" borderId="65" xfId="0" applyNumberFormat="1" applyFill="1" applyBorder="1"/>
    <xf numFmtId="10" fontId="5" fillId="52" borderId="72" xfId="2" applyNumberFormat="1" applyFont="1" applyFill="1" applyBorder="1"/>
    <xf numFmtId="10" fontId="5" fillId="52" borderId="73" xfId="2" applyNumberFormat="1" applyFont="1" applyFill="1" applyBorder="1"/>
    <xf numFmtId="10" fontId="5" fillId="52" borderId="74" xfId="2" applyNumberFormat="1" applyFont="1" applyFill="1" applyBorder="1"/>
    <xf numFmtId="10" fontId="0" fillId="51" borderId="60" xfId="0" applyNumberFormat="1" applyFill="1" applyBorder="1" applyAlignment="1">
      <alignment horizontal="right" vertical="top"/>
    </xf>
    <xf numFmtId="10" fontId="0" fillId="51" borderId="61" xfId="0" applyNumberFormat="1" applyFill="1" applyBorder="1" applyAlignment="1">
      <alignment horizontal="right" vertical="top"/>
    </xf>
    <xf numFmtId="10" fontId="0" fillId="51" borderId="62" xfId="0" applyNumberFormat="1" applyFill="1" applyBorder="1" applyAlignment="1">
      <alignment horizontal="right" vertical="top"/>
    </xf>
    <xf numFmtId="0" fontId="0" fillId="0" borderId="69" xfId="0" applyBorder="1" applyAlignment="1">
      <alignment horizontal="left" indent="1"/>
    </xf>
    <xf numFmtId="10" fontId="0" fillId="0" borderId="70" xfId="0" applyNumberFormat="1" applyBorder="1"/>
    <xf numFmtId="10" fontId="0" fillId="0" borderId="71" xfId="0" applyNumberFormat="1" applyBorder="1"/>
    <xf numFmtId="0" fontId="0" fillId="53" borderId="0" xfId="0" applyFill="1" applyBorder="1"/>
    <xf numFmtId="0" fontId="0" fillId="0" borderId="81" xfId="0" applyBorder="1"/>
    <xf numFmtId="1" fontId="3" fillId="53" borderId="72" xfId="0" applyNumberFormat="1" applyFont="1" applyFill="1" applyBorder="1" applyAlignment="1">
      <alignment horizontal="center" vertical="center"/>
    </xf>
    <xf numFmtId="1" fontId="3" fillId="53" borderId="73" xfId="0" applyNumberFormat="1" applyFont="1" applyFill="1" applyBorder="1" applyAlignment="1">
      <alignment horizontal="center" vertical="center"/>
    </xf>
    <xf numFmtId="1" fontId="3" fillId="53" borderId="74"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10" fontId="0" fillId="0" borderId="64" xfId="0" applyNumberFormat="1" applyFill="1" applyBorder="1"/>
    <xf numFmtId="10" fontId="0" fillId="0" borderId="67" xfId="0" applyNumberFormat="1" applyFill="1" applyBorder="1"/>
    <xf numFmtId="10" fontId="0" fillId="0" borderId="63" xfId="0" applyNumberFormat="1" applyFill="1" applyBorder="1"/>
    <xf numFmtId="10" fontId="0" fillId="0" borderId="66" xfId="0" applyNumberFormat="1" applyFill="1" applyBorder="1"/>
    <xf numFmtId="10" fontId="0" fillId="0" borderId="65" xfId="0" applyNumberFormat="1" applyFill="1" applyBorder="1"/>
    <xf numFmtId="10" fontId="0" fillId="3" borderId="78" xfId="0" applyNumberFormat="1" applyFill="1" applyBorder="1"/>
    <xf numFmtId="10" fontId="0" fillId="3" borderId="86" xfId="0" applyNumberFormat="1" applyFill="1" applyBorder="1"/>
    <xf numFmtId="10" fontId="0" fillId="3" borderId="61" xfId="0" applyNumberFormat="1" applyFill="1" applyBorder="1"/>
    <xf numFmtId="10" fontId="0" fillId="3" borderId="62" xfId="0" applyNumberFormat="1" applyFill="1" applyBorder="1"/>
    <xf numFmtId="0" fontId="0" fillId="0" borderId="80" xfId="0" applyBorder="1" applyAlignment="1">
      <alignment horizontal="left" indent="1"/>
    </xf>
    <xf numFmtId="0" fontId="0" fillId="0" borderId="81" xfId="0" applyBorder="1" applyAlignment="1">
      <alignment horizontal="left" indent="1"/>
    </xf>
    <xf numFmtId="0" fontId="0" fillId="0" borderId="82"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02" xfId="89" applyNumberFormat="1" applyFont="1" applyFill="1" applyBorder="1" applyAlignment="1">
      <alignment horizontal="left" indent="1"/>
    </xf>
    <xf numFmtId="3" fontId="5" fillId="0" borderId="100" xfId="89" applyNumberFormat="1" applyFont="1" applyFill="1" applyBorder="1" applyAlignment="1">
      <alignment horizontal="left" indent="1"/>
    </xf>
    <xf numFmtId="173" fontId="0" fillId="0" borderId="61" xfId="0" applyNumberFormat="1" applyFill="1" applyBorder="1" applyAlignment="1">
      <alignment horizontal="right" indent="1"/>
    </xf>
    <xf numFmtId="173" fontId="0" fillId="0" borderId="62" xfId="0" applyNumberFormat="1" applyFill="1" applyBorder="1" applyAlignment="1">
      <alignment horizontal="right" indent="1"/>
    </xf>
    <xf numFmtId="173" fontId="0" fillId="0" borderId="64" xfId="0" applyNumberFormat="1" applyFill="1" applyBorder="1" applyAlignment="1">
      <alignment horizontal="right" indent="1"/>
    </xf>
    <xf numFmtId="173" fontId="0" fillId="0" borderId="65" xfId="0" applyNumberFormat="1" applyFill="1" applyBorder="1" applyAlignment="1">
      <alignment horizontal="right" indent="1"/>
    </xf>
    <xf numFmtId="173" fontId="0" fillId="0" borderId="63"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7"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165" fontId="5" fillId="3" borderId="60" xfId="2" applyNumberFormat="1" applyFont="1" applyFill="1" applyBorder="1" applyAlignment="1">
      <alignment vertical="center"/>
    </xf>
    <xf numFmtId="165" fontId="5" fillId="3" borderId="61" xfId="2" applyNumberFormat="1" applyFont="1" applyFill="1" applyBorder="1" applyAlignment="1">
      <alignment vertical="center"/>
    </xf>
    <xf numFmtId="165" fontId="5" fillId="3" borderId="69" xfId="2" applyNumberFormat="1" applyFont="1" applyFill="1" applyBorder="1" applyAlignment="1">
      <alignment vertical="center"/>
    </xf>
    <xf numFmtId="165" fontId="5" fillId="3" borderId="70" xfId="2" applyNumberFormat="1" applyFont="1" applyFill="1" applyBorder="1" applyAlignment="1">
      <alignment vertical="center"/>
    </xf>
    <xf numFmtId="9" fontId="5" fillId="52" borderId="66" xfId="75" applyNumberFormat="1" applyFont="1" applyFill="1" applyBorder="1" applyAlignment="1" applyProtection="1">
      <alignment vertical="top"/>
    </xf>
    <xf numFmtId="9" fontId="5" fillId="52" borderId="67" xfId="75" applyNumberFormat="1" applyFont="1" applyFill="1" applyBorder="1" applyAlignment="1" applyProtection="1">
      <alignment vertical="top"/>
    </xf>
    <xf numFmtId="9" fontId="5" fillId="52" borderId="68" xfId="75" applyNumberFormat="1" applyFont="1" applyFill="1" applyBorder="1" applyAlignment="1" applyProtection="1">
      <alignment vertical="top"/>
    </xf>
    <xf numFmtId="178" fontId="5" fillId="0" borderId="64" xfId="7" applyNumberFormat="1" applyFont="1" applyBorder="1" applyAlignment="1">
      <alignment horizontal="center"/>
    </xf>
    <xf numFmtId="178" fontId="0" fillId="0" borderId="64" xfId="0" applyNumberFormat="1" applyBorder="1" applyAlignment="1">
      <alignment horizontal="center"/>
    </xf>
    <xf numFmtId="178" fontId="0" fillId="0" borderId="65" xfId="0" applyNumberFormat="1" applyBorder="1" applyAlignment="1">
      <alignment horizontal="center"/>
    </xf>
    <xf numFmtId="178" fontId="5" fillId="0" borderId="64" xfId="7" applyNumberFormat="1" applyFont="1" applyFill="1" applyBorder="1" applyAlignment="1">
      <alignment horizontal="center" vertical="center"/>
    </xf>
    <xf numFmtId="178" fontId="5" fillId="0" borderId="67" xfId="7" applyNumberFormat="1" applyFont="1" applyFill="1" applyBorder="1" applyAlignment="1">
      <alignment horizontal="center" vertical="center"/>
    </xf>
    <xf numFmtId="0" fontId="5" fillId="0" borderId="60" xfId="7" applyFont="1" applyFill="1" applyBorder="1" applyAlignment="1">
      <alignment horizontal="left" vertical="center" wrapText="1" indent="1"/>
    </xf>
    <xf numFmtId="0" fontId="5" fillId="0" borderId="66" xfId="7" applyFont="1" applyFill="1" applyBorder="1" applyAlignment="1">
      <alignment horizontal="left" vertical="center" wrapText="1" indent="1"/>
    </xf>
    <xf numFmtId="173" fontId="5" fillId="3" borderId="61" xfId="7" applyNumberFormat="1" applyFont="1" applyFill="1" applyBorder="1" applyAlignment="1">
      <alignment horizontal="center"/>
    </xf>
    <xf numFmtId="173" fontId="5" fillId="3" borderId="64" xfId="7" applyNumberFormat="1" applyFont="1" applyFill="1" applyBorder="1" applyAlignment="1">
      <alignment horizontal="center"/>
    </xf>
    <xf numFmtId="173" fontId="5" fillId="52" borderId="64" xfId="7" applyNumberFormat="1" applyFont="1" applyFill="1" applyBorder="1" applyAlignment="1">
      <alignment horizontal="center"/>
    </xf>
    <xf numFmtId="2" fontId="5" fillId="0" borderId="63" xfId="7" applyNumberFormat="1" applyFont="1" applyFill="1" applyBorder="1" applyAlignment="1">
      <alignment horizontal="center"/>
    </xf>
    <xf numFmtId="1" fontId="5" fillId="0" borderId="64" xfId="7" applyNumberFormat="1" applyFont="1" applyFill="1" applyBorder="1" applyAlignment="1">
      <alignment horizontal="center"/>
    </xf>
    <xf numFmtId="2" fontId="5" fillId="0" borderId="66" xfId="7" applyNumberFormat="1" applyFont="1" applyFill="1" applyBorder="1" applyAlignment="1">
      <alignment horizontal="center"/>
    </xf>
    <xf numFmtId="1" fontId="5" fillId="0" borderId="67" xfId="7" applyNumberFormat="1" applyFont="1" applyFill="1" applyBorder="1" applyAlignment="1">
      <alignment horizontal="center"/>
    </xf>
    <xf numFmtId="178" fontId="0" fillId="51" borderId="72" xfId="1" applyNumberFormat="1" applyFont="1" applyFill="1" applyBorder="1" applyAlignment="1">
      <alignment horizontal="right"/>
    </xf>
    <xf numFmtId="0" fontId="0" fillId="0" borderId="0" xfId="0" applyFont="1" applyAlignment="1">
      <alignment horizontal="left" vertical="top" indent="1"/>
    </xf>
    <xf numFmtId="170" fontId="5" fillId="38" borderId="62"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2" xfId="2" applyNumberFormat="1" applyFont="1" applyFill="1" applyBorder="1" applyAlignment="1">
      <alignment horizontal="center"/>
    </xf>
    <xf numFmtId="347" fontId="5" fillId="54" borderId="73" xfId="2" applyNumberFormat="1" applyFont="1" applyFill="1" applyBorder="1" applyAlignment="1">
      <alignment horizontal="center"/>
    </xf>
    <xf numFmtId="347" fontId="5" fillId="54" borderId="74" xfId="2" applyNumberFormat="1" applyFont="1" applyFill="1" applyBorder="1" applyAlignment="1">
      <alignment horizontal="center"/>
    </xf>
    <xf numFmtId="164" fontId="0" fillId="0" borderId="0" xfId="1" applyFont="1"/>
    <xf numFmtId="172" fontId="5" fillId="38" borderId="69" xfId="1" applyNumberFormat="1" applyFont="1" applyFill="1" applyBorder="1" applyProtection="1"/>
    <xf numFmtId="172" fontId="5" fillId="38" borderId="70" xfId="1" applyNumberFormat="1" applyFont="1" applyFill="1" applyBorder="1" applyProtection="1"/>
    <xf numFmtId="172" fontId="5" fillId="38" borderId="71"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1" fontId="0" fillId="0" borderId="72" xfId="0" applyNumberFormat="1" applyFont="1" applyFill="1" applyBorder="1" applyAlignment="1">
      <alignment horizontal="right" vertical="top"/>
    </xf>
    <xf numFmtId="1" fontId="0" fillId="0" borderId="73" xfId="0" applyNumberFormat="1" applyFont="1" applyFill="1" applyBorder="1" applyAlignment="1">
      <alignment horizontal="right" vertical="top"/>
    </xf>
    <xf numFmtId="1" fontId="0" fillId="0" borderId="74"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245" fillId="0" borderId="73" xfId="7" applyFont="1" applyFill="1" applyBorder="1" applyAlignment="1">
      <alignment horizontal="center" vertical="center" wrapText="1"/>
    </xf>
    <xf numFmtId="0" fontId="245" fillId="0" borderId="74" xfId="7" applyFont="1" applyFill="1" applyBorder="1" applyAlignment="1">
      <alignment horizontal="center" vertical="center" wrapText="1"/>
    </xf>
    <xf numFmtId="0" fontId="0" fillId="118" borderId="11" xfId="0" applyFill="1" applyBorder="1"/>
    <xf numFmtId="0" fontId="0" fillId="118" borderId="0" xfId="0" applyFill="1" applyBorder="1"/>
    <xf numFmtId="0" fontId="0" fillId="118" borderId="12" xfId="0" applyFill="1" applyBorder="1"/>
    <xf numFmtId="0" fontId="0" fillId="118" borderId="90" xfId="0" applyFill="1" applyBorder="1"/>
    <xf numFmtId="0" fontId="0" fillId="118" borderId="92" xfId="0" applyFill="1" applyBorder="1"/>
    <xf numFmtId="173" fontId="0" fillId="118" borderId="60" xfId="0" applyNumberFormat="1" applyFill="1" applyBorder="1" applyAlignment="1">
      <alignment horizontal="right" indent="1"/>
    </xf>
    <xf numFmtId="173" fontId="0" fillId="118" borderId="61" xfId="0" applyNumberFormat="1" applyFill="1" applyBorder="1" applyAlignment="1">
      <alignment horizontal="right" indent="1"/>
    </xf>
    <xf numFmtId="173" fontId="0" fillId="118" borderId="63" xfId="0" applyNumberFormat="1" applyFill="1" applyBorder="1" applyAlignment="1">
      <alignment horizontal="right" indent="1"/>
    </xf>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0" fontId="0" fillId="118" borderId="22" xfId="0" applyFill="1" applyBorder="1"/>
    <xf numFmtId="0" fontId="0" fillId="118" borderId="103" xfId="0" applyFill="1" applyBorder="1"/>
    <xf numFmtId="0" fontId="0" fillId="118" borderId="97" xfId="0" applyFill="1" applyBorder="1"/>
    <xf numFmtId="173" fontId="5" fillId="118" borderId="72" xfId="7" applyNumberFormat="1" applyFont="1" applyFill="1" applyBorder="1" applyAlignment="1">
      <alignment horizontal="center"/>
    </xf>
    <xf numFmtId="173" fontId="5" fillId="118" borderId="73" xfId="7" applyNumberFormat="1" applyFont="1" applyFill="1" applyBorder="1" applyAlignment="1">
      <alignment horizontal="center"/>
    </xf>
    <xf numFmtId="0" fontId="0" fillId="54" borderId="106" xfId="0" applyFill="1" applyBorder="1" applyAlignment="1">
      <alignment horizontal="right" vertical="top"/>
    </xf>
    <xf numFmtId="0" fontId="5" fillId="3" borderId="80" xfId="2" applyNumberFormat="1" applyFont="1" applyFill="1" applyBorder="1" applyAlignment="1">
      <alignment horizontal="left" vertical="top"/>
    </xf>
    <xf numFmtId="0" fontId="5" fillId="3" borderId="81" xfId="2" applyNumberFormat="1" applyFont="1" applyFill="1" applyBorder="1" applyAlignment="1">
      <alignment horizontal="left" vertical="top"/>
    </xf>
    <xf numFmtId="0" fontId="5" fillId="3" borderId="82" xfId="2" applyNumberFormat="1" applyFont="1" applyFill="1" applyBorder="1" applyAlignment="1">
      <alignment horizontal="left" vertical="top"/>
    </xf>
    <xf numFmtId="172" fontId="5" fillId="38" borderId="80" xfId="1" applyNumberFormat="1" applyFont="1" applyFill="1" applyBorder="1" applyProtection="1"/>
    <xf numFmtId="172" fontId="5" fillId="38" borderId="82" xfId="1" applyNumberFormat="1" applyFont="1" applyFill="1" applyBorder="1" applyProtection="1"/>
    <xf numFmtId="172" fontId="5" fillId="38" borderId="106" xfId="1" applyNumberFormat="1" applyFont="1" applyFill="1" applyBorder="1" applyProtection="1"/>
    <xf numFmtId="172" fontId="5" fillId="38" borderId="107" xfId="1" applyNumberFormat="1" applyFont="1" applyFill="1" applyBorder="1" applyProtection="1"/>
    <xf numFmtId="172" fontId="5" fillId="38" borderId="91" xfId="1" applyNumberFormat="1" applyFont="1" applyFill="1" applyBorder="1" applyProtection="1"/>
    <xf numFmtId="172" fontId="5" fillId="38" borderId="109" xfId="1" applyNumberFormat="1" applyFont="1" applyFill="1" applyBorder="1" applyProtection="1"/>
    <xf numFmtId="172" fontId="5" fillId="3" borderId="60" xfId="2" applyNumberFormat="1" applyFont="1" applyFill="1" applyBorder="1"/>
    <xf numFmtId="172" fontId="5" fillId="3" borderId="61" xfId="2" applyNumberFormat="1" applyFont="1" applyFill="1" applyBorder="1"/>
    <xf numFmtId="172" fontId="5" fillId="52" borderId="60" xfId="2" applyNumberFormat="1" applyFont="1" applyFill="1" applyBorder="1"/>
    <xf numFmtId="172" fontId="5" fillId="52" borderId="62" xfId="2" applyNumberFormat="1" applyFont="1" applyFill="1" applyBorder="1"/>
    <xf numFmtId="172" fontId="5" fillId="3" borderId="63" xfId="2" applyNumberFormat="1" applyFont="1" applyFill="1" applyBorder="1"/>
    <xf numFmtId="172" fontId="5" fillId="3" borderId="64" xfId="2" applyNumberFormat="1" applyFont="1" applyFill="1" applyBorder="1"/>
    <xf numFmtId="172" fontId="5" fillId="52" borderId="63" xfId="2" applyNumberFormat="1" applyFont="1" applyFill="1" applyBorder="1"/>
    <xf numFmtId="172" fontId="5" fillId="52" borderId="65" xfId="2" applyNumberFormat="1" applyFont="1" applyFill="1" applyBorder="1"/>
    <xf numFmtId="172" fontId="5" fillId="3" borderId="69" xfId="2" applyNumberFormat="1" applyFont="1" applyFill="1" applyBorder="1"/>
    <xf numFmtId="172" fontId="5" fillId="3" borderId="70" xfId="2" applyNumberFormat="1" applyFont="1" applyFill="1" applyBorder="1"/>
    <xf numFmtId="172" fontId="5" fillId="52" borderId="69" xfId="2" applyNumberFormat="1" applyFont="1" applyFill="1" applyBorder="1"/>
    <xf numFmtId="172" fontId="5" fillId="52" borderId="71" xfId="2" applyNumberFormat="1" applyFont="1" applyFill="1" applyBorder="1"/>
    <xf numFmtId="172" fontId="0" fillId="3" borderId="60" xfId="0" applyNumberFormat="1" applyFill="1" applyBorder="1" applyAlignment="1">
      <alignment horizontal="right" vertical="top"/>
    </xf>
    <xf numFmtId="172" fontId="0" fillId="3" borderId="61" xfId="0" applyNumberFormat="1" applyFill="1" applyBorder="1" applyAlignment="1">
      <alignment horizontal="right" vertical="top"/>
    </xf>
    <xf numFmtId="172" fontId="0" fillId="3" borderId="63" xfId="0" applyNumberFormat="1" applyFill="1" applyBorder="1" applyAlignment="1">
      <alignment horizontal="right" vertical="top"/>
    </xf>
    <xf numFmtId="172" fontId="0" fillId="3" borderId="64" xfId="0" applyNumberFormat="1" applyFill="1" applyBorder="1" applyAlignment="1">
      <alignment horizontal="right" vertical="top"/>
    </xf>
    <xf numFmtId="172" fontId="0" fillId="51" borderId="63" xfId="0" applyNumberFormat="1" applyFont="1" applyFill="1" applyBorder="1" applyAlignment="1">
      <alignment horizontal="right"/>
    </xf>
    <xf numFmtId="172" fontId="5" fillId="51" borderId="64" xfId="75" applyNumberFormat="1" applyFont="1" applyFill="1" applyBorder="1" applyAlignment="1" applyProtection="1">
      <alignment horizontal="right"/>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72" fontId="3" fillId="52" borderId="72" xfId="0" applyNumberFormat="1" applyFont="1" applyFill="1" applyBorder="1" applyAlignment="1">
      <alignment horizontal="right"/>
    </xf>
    <xf numFmtId="172" fontId="3" fillId="52" borderId="73" xfId="0" applyNumberFormat="1" applyFont="1" applyFill="1" applyBorder="1" applyAlignment="1">
      <alignment horizontal="right"/>
    </xf>
    <xf numFmtId="172" fontId="3" fillId="52" borderId="74" xfId="0" applyNumberFormat="1" applyFont="1" applyFill="1" applyBorder="1" applyAlignment="1">
      <alignment horizontal="right"/>
    </xf>
    <xf numFmtId="172" fontId="0" fillId="3" borderId="62"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3" fillId="52" borderId="72" xfId="0" applyNumberFormat="1" applyFont="1" applyFill="1" applyBorder="1" applyAlignment="1">
      <alignment horizontal="right" vertical="top"/>
    </xf>
    <xf numFmtId="172" fontId="3" fillId="52" borderId="73" xfId="0" applyNumberFormat="1" applyFont="1" applyFill="1" applyBorder="1" applyAlignment="1">
      <alignment horizontal="right" vertical="top"/>
    </xf>
    <xf numFmtId="172" fontId="3" fillId="52" borderId="74" xfId="0" applyNumberFormat="1" applyFont="1" applyFill="1" applyBorder="1" applyAlignment="1">
      <alignment horizontal="right" vertical="top"/>
    </xf>
    <xf numFmtId="172" fontId="0" fillId="3" borderId="60" xfId="0" applyNumberFormat="1" applyFont="1" applyFill="1" applyBorder="1" applyAlignment="1">
      <alignment horizontal="right" vertical="top"/>
    </xf>
    <xf numFmtId="172" fontId="0" fillId="3" borderId="61" xfId="0" applyNumberFormat="1" applyFont="1" applyFill="1" applyBorder="1" applyAlignment="1">
      <alignment horizontal="right" vertical="top"/>
    </xf>
    <xf numFmtId="172" fontId="0" fillId="3" borderId="62" xfId="0" applyNumberFormat="1" applyFont="1" applyFill="1" applyBorder="1" applyAlignment="1">
      <alignment horizontal="right" vertical="top"/>
    </xf>
    <xf numFmtId="172" fontId="0" fillId="3" borderId="63"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xf>
    <xf numFmtId="172" fontId="0" fillId="3" borderId="67" xfId="0" applyNumberFormat="1" applyFont="1" applyFill="1" applyBorder="1" applyAlignment="1">
      <alignment horizontal="right"/>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xf>
    <xf numFmtId="172" fontId="0" fillId="52" borderId="72" xfId="0" applyNumberFormat="1" applyFont="1" applyFill="1" applyBorder="1" applyAlignment="1">
      <alignment horizontal="right"/>
    </xf>
    <xf numFmtId="172" fontId="0" fillId="52" borderId="73" xfId="0" applyNumberFormat="1" applyFont="1" applyFill="1" applyBorder="1" applyAlignment="1">
      <alignment horizontal="right"/>
    </xf>
    <xf numFmtId="172" fontId="0" fillId="52" borderId="74" xfId="0" applyNumberFormat="1" applyFont="1" applyFill="1" applyBorder="1" applyAlignment="1">
      <alignment horizontal="right"/>
    </xf>
    <xf numFmtId="172" fontId="0" fillId="3" borderId="72" xfId="0" applyNumberFormat="1" applyFont="1" applyFill="1" applyBorder="1" applyAlignment="1">
      <alignment horizontal="right"/>
    </xf>
    <xf numFmtId="172" fontId="0" fillId="52" borderId="60" xfId="0" applyNumberFormat="1" applyFont="1" applyFill="1" applyBorder="1" applyAlignment="1">
      <alignment horizontal="right"/>
    </xf>
    <xf numFmtId="172" fontId="0" fillId="52" borderId="61" xfId="0" applyNumberFormat="1" applyFont="1" applyFill="1" applyBorder="1" applyAlignment="1">
      <alignment horizontal="right"/>
    </xf>
    <xf numFmtId="172" fontId="0" fillId="52" borderId="62"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3" fillId="52" borderId="60" xfId="0" applyNumberFormat="1" applyFont="1" applyFill="1" applyBorder="1" applyAlignment="1">
      <alignment horizontal="right" vertical="top"/>
    </xf>
    <xf numFmtId="172" fontId="3" fillId="52" borderId="61" xfId="0" applyNumberFormat="1" applyFont="1" applyFill="1" applyBorder="1" applyAlignment="1">
      <alignment horizontal="right" vertical="top"/>
    </xf>
    <xf numFmtId="172" fontId="3" fillId="52" borderId="62" xfId="0" applyNumberFormat="1" applyFont="1" applyFill="1" applyBorder="1" applyAlignment="1">
      <alignment horizontal="right" vertical="top"/>
    </xf>
    <xf numFmtId="172" fontId="0" fillId="3" borderId="72"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54" borderId="72" xfId="0" applyNumberFormat="1" applyFill="1" applyBorder="1" applyAlignment="1">
      <alignment horizontal="right" vertical="top"/>
    </xf>
    <xf numFmtId="172" fontId="0" fillId="54" borderId="73" xfId="0" applyNumberFormat="1" applyFill="1" applyBorder="1" applyAlignment="1">
      <alignment horizontal="right" vertical="top"/>
    </xf>
    <xf numFmtId="172" fontId="0" fillId="54" borderId="74" xfId="0" applyNumberFormat="1" applyFill="1" applyBorder="1" applyAlignment="1">
      <alignment horizontal="right" vertical="top"/>
    </xf>
    <xf numFmtId="172" fontId="0" fillId="51" borderId="72" xfId="0" quotePrefix="1" applyNumberFormat="1" applyFill="1" applyBorder="1" applyAlignment="1">
      <alignment horizontal="right" vertical="top"/>
    </xf>
    <xf numFmtId="172" fontId="0" fillId="51" borderId="73" xfId="0" quotePrefix="1" applyNumberFormat="1" applyFill="1" applyBorder="1" applyAlignment="1">
      <alignment horizontal="right" vertical="top"/>
    </xf>
    <xf numFmtId="172" fontId="0" fillId="52" borderId="72" xfId="0" applyNumberFormat="1" applyFont="1" applyFill="1" applyBorder="1" applyAlignment="1">
      <alignment horizontal="right" vertical="top"/>
    </xf>
    <xf numFmtId="172" fontId="0" fillId="52" borderId="73" xfId="0" applyNumberFormat="1" applyFont="1" applyFill="1" applyBorder="1" applyAlignment="1">
      <alignment horizontal="right" vertical="top"/>
    </xf>
    <xf numFmtId="172" fontId="0" fillId="52" borderId="74" xfId="0" applyNumberFormat="1" applyFont="1" applyFill="1" applyBorder="1" applyAlignment="1">
      <alignment horizontal="right" vertical="top"/>
    </xf>
    <xf numFmtId="172" fontId="5" fillId="3" borderId="60" xfId="2" applyNumberFormat="1" applyFont="1" applyFill="1" applyBorder="1" applyAlignment="1">
      <alignment vertical="center"/>
    </xf>
    <xf numFmtId="172" fontId="5" fillId="3" borderId="61" xfId="2" applyNumberFormat="1" applyFont="1" applyFill="1" applyBorder="1" applyAlignment="1">
      <alignment vertical="center"/>
    </xf>
    <xf numFmtId="172" fontId="5" fillId="52" borderId="104" xfId="2" applyNumberFormat="1" applyFont="1" applyFill="1" applyBorder="1" applyAlignment="1">
      <alignment vertical="center"/>
    </xf>
    <xf numFmtId="172" fontId="5" fillId="52" borderId="80" xfId="2" applyNumberFormat="1" applyFont="1" applyFill="1" applyBorder="1" applyAlignment="1">
      <alignment vertical="center"/>
    </xf>
    <xf numFmtId="172" fontId="5" fillId="3" borderId="69" xfId="2" applyNumberFormat="1" applyFont="1" applyFill="1" applyBorder="1" applyAlignment="1">
      <alignment vertical="center"/>
    </xf>
    <xf numFmtId="172" fontId="5" fillId="3" borderId="70" xfId="2" applyNumberFormat="1" applyFont="1" applyFill="1" applyBorder="1" applyAlignment="1">
      <alignment vertical="center"/>
    </xf>
    <xf numFmtId="172" fontId="5" fillId="52" borderId="105" xfId="2" applyNumberFormat="1" applyFont="1" applyFill="1" applyBorder="1" applyAlignment="1">
      <alignment vertical="center"/>
    </xf>
    <xf numFmtId="172" fontId="5" fillId="52" borderId="110" xfId="2" applyNumberFormat="1" applyFont="1" applyFill="1" applyBorder="1" applyAlignment="1">
      <alignment vertical="center"/>
    </xf>
    <xf numFmtId="172" fontId="5" fillId="52" borderId="104" xfId="2" applyNumberFormat="1" applyFont="1" applyFill="1" applyBorder="1"/>
    <xf numFmtId="172" fontId="5" fillId="52" borderId="80" xfId="2" applyNumberFormat="1" applyFont="1" applyFill="1" applyBorder="1"/>
    <xf numFmtId="172" fontId="5" fillId="52" borderId="102" xfId="2" applyNumberFormat="1" applyFont="1" applyFill="1" applyBorder="1"/>
    <xf numFmtId="172" fontId="5" fillId="52" borderId="81" xfId="2" applyNumberFormat="1" applyFont="1" applyFill="1" applyBorder="1"/>
    <xf numFmtId="172" fontId="5" fillId="52" borderId="105" xfId="2" applyNumberFormat="1" applyFont="1" applyFill="1" applyBorder="1"/>
    <xf numFmtId="172" fontId="5" fillId="52" borderId="82" xfId="2" applyNumberFormat="1" applyFont="1" applyFill="1" applyBorder="1"/>
    <xf numFmtId="172" fontId="0" fillId="117" borderId="72" xfId="0" applyNumberFormat="1" applyFill="1" applyBorder="1" applyAlignment="1">
      <alignment horizontal="right" vertical="top"/>
    </xf>
    <xf numFmtId="172" fontId="0" fillId="117" borderId="73" xfId="0" applyNumberFormat="1" applyFill="1" applyBorder="1" applyAlignment="1">
      <alignment horizontal="right" vertical="top"/>
    </xf>
    <xf numFmtId="172" fontId="0" fillId="117" borderId="74" xfId="0" applyNumberFormat="1" applyFill="1" applyBorder="1" applyAlignment="1">
      <alignment horizontal="right" vertical="top"/>
    </xf>
    <xf numFmtId="172" fontId="0" fillId="52" borderId="75" xfId="0" applyNumberFormat="1" applyFill="1" applyBorder="1" applyAlignment="1">
      <alignment horizontal="right" vertical="top"/>
    </xf>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6" fillId="52" borderId="72" xfId="2" applyNumberFormat="1" applyFont="1" applyFill="1" applyBorder="1" applyAlignment="1">
      <alignment vertical="center"/>
    </xf>
    <xf numFmtId="172" fontId="6" fillId="52" borderId="74" xfId="2" applyNumberFormat="1" applyFont="1" applyFill="1" applyBorder="1" applyAlignment="1">
      <alignment vertical="center"/>
    </xf>
    <xf numFmtId="172" fontId="5" fillId="52" borderId="60" xfId="2" applyNumberFormat="1" applyFont="1" applyFill="1" applyBorder="1" applyAlignment="1">
      <alignment vertical="center"/>
    </xf>
    <xf numFmtId="172" fontId="5" fillId="52" borderId="62" xfId="2" applyNumberFormat="1" applyFont="1" applyFill="1" applyBorder="1" applyAlignment="1">
      <alignment vertical="center"/>
    </xf>
    <xf numFmtId="172" fontId="5" fillId="52" borderId="69" xfId="2" applyNumberFormat="1" applyFont="1" applyFill="1" applyBorder="1" applyAlignment="1">
      <alignment vertical="center"/>
    </xf>
    <xf numFmtId="172" fontId="5" fillId="52" borderId="71" xfId="2" applyNumberFormat="1" applyFont="1" applyFill="1" applyBorder="1" applyAlignment="1">
      <alignment vertical="center"/>
    </xf>
    <xf numFmtId="172" fontId="5" fillId="52" borderId="63" xfId="2" applyNumberFormat="1" applyFont="1" applyFill="1" applyBorder="1" applyAlignment="1">
      <alignment vertical="center"/>
    </xf>
    <xf numFmtId="172" fontId="5" fillId="52" borderId="65" xfId="2" applyNumberFormat="1" applyFont="1" applyFill="1" applyBorder="1" applyAlignment="1">
      <alignment vertical="center"/>
    </xf>
    <xf numFmtId="172" fontId="0" fillId="0" borderId="60" xfId="0" applyNumberFormat="1" applyFill="1" applyBorder="1" applyAlignment="1">
      <alignment horizontal="right" vertical="top"/>
    </xf>
    <xf numFmtId="172" fontId="0" fillId="0" borderId="61" xfId="0" applyNumberFormat="1" applyFill="1" applyBorder="1" applyAlignment="1">
      <alignment horizontal="right" vertical="top"/>
    </xf>
    <xf numFmtId="172" fontId="0" fillId="0" borderId="62" xfId="0" applyNumberFormat="1" applyFill="1" applyBorder="1" applyAlignment="1">
      <alignment horizontal="right" vertical="top"/>
    </xf>
    <xf numFmtId="172" fontId="0" fillId="52" borderId="60" xfId="0" applyNumberFormat="1" applyFont="1" applyFill="1" applyBorder="1" applyAlignment="1">
      <alignment horizontal="right" vertical="top"/>
    </xf>
    <xf numFmtId="172" fontId="0" fillId="0" borderId="70" xfId="0" applyNumberFormat="1" applyFont="1" applyFill="1" applyBorder="1" applyAlignment="1">
      <alignment horizontal="right"/>
    </xf>
    <xf numFmtId="172" fontId="0" fillId="0" borderId="71" xfId="0" applyNumberFormat="1" applyFont="1" applyFill="1" applyBorder="1" applyAlignment="1">
      <alignment horizontal="right"/>
    </xf>
    <xf numFmtId="172" fontId="5" fillId="3" borderId="65" xfId="2" applyNumberFormat="1" applyFont="1" applyFill="1" applyBorder="1"/>
    <xf numFmtId="172" fontId="5" fillId="3" borderId="71" xfId="2" applyNumberFormat="1" applyFont="1" applyFill="1" applyBorder="1"/>
    <xf numFmtId="172" fontId="5" fillId="52" borderId="72" xfId="2" applyNumberFormat="1" applyFont="1" applyFill="1" applyBorder="1" applyAlignment="1">
      <alignment horizontal="right" vertical="center"/>
    </xf>
    <xf numFmtId="172" fontId="5" fillId="52" borderId="74" xfId="2" applyNumberFormat="1" applyFont="1" applyFill="1" applyBorder="1" applyAlignment="1">
      <alignment horizontal="right" vertical="center"/>
    </xf>
    <xf numFmtId="172" fontId="0" fillId="51" borderId="66" xfId="1" applyNumberFormat="1" applyFont="1" applyFill="1" applyBorder="1" applyAlignment="1">
      <alignment horizontal="right"/>
    </xf>
    <xf numFmtId="172" fontId="0" fillId="51" borderId="67" xfId="1" applyNumberFormat="1" applyFont="1" applyFill="1" applyBorder="1" applyAlignment="1"/>
    <xf numFmtId="172" fontId="6" fillId="52" borderId="72" xfId="2" applyNumberFormat="1" applyFont="1" applyFill="1" applyBorder="1" applyAlignment="1">
      <alignment horizontal="right" vertical="center"/>
    </xf>
    <xf numFmtId="172" fontId="6" fillId="52" borderId="74" xfId="2" applyNumberFormat="1" applyFont="1" applyFill="1" applyBorder="1" applyAlignment="1">
      <alignment horizontal="right" vertical="center"/>
    </xf>
    <xf numFmtId="172" fontId="5" fillId="51" borderId="60" xfId="1" applyNumberFormat="1" applyFont="1" applyFill="1" applyBorder="1"/>
    <xf numFmtId="172" fontId="5" fillId="51" borderId="61" xfId="1" applyNumberFormat="1" applyFont="1" applyFill="1" applyBorder="1"/>
    <xf numFmtId="172" fontId="5" fillId="51" borderId="62" xfId="1" applyNumberFormat="1" applyFont="1" applyFill="1" applyBorder="1"/>
    <xf numFmtId="172" fontId="5" fillId="51" borderId="63" xfId="1" applyNumberFormat="1" applyFont="1" applyFill="1" applyBorder="1"/>
    <xf numFmtId="172" fontId="5" fillId="51" borderId="64" xfId="1" applyNumberFormat="1" applyFont="1" applyFill="1" applyBorder="1"/>
    <xf numFmtId="172" fontId="5" fillId="51" borderId="65" xfId="1" applyNumberFormat="1" applyFont="1" applyFill="1" applyBorder="1"/>
    <xf numFmtId="172" fontId="3" fillId="52" borderId="72" xfId="1" applyNumberFormat="1" applyFont="1" applyFill="1" applyBorder="1" applyAlignment="1">
      <alignment horizontal="right"/>
    </xf>
    <xf numFmtId="172" fontId="0" fillId="52" borderId="75" xfId="0" applyNumberFormat="1" applyFill="1" applyBorder="1"/>
    <xf numFmtId="172" fontId="0" fillId="52" borderId="76" xfId="0" applyNumberFormat="1" applyFill="1" applyBorder="1"/>
    <xf numFmtId="172" fontId="0" fillId="52" borderId="77" xfId="0" applyNumberFormat="1" applyFill="1" applyBorder="1"/>
    <xf numFmtId="172" fontId="0" fillId="52" borderId="60" xfId="0" applyNumberFormat="1" applyFill="1" applyBorder="1" applyAlignment="1">
      <alignment horizontal="right" vertical="top"/>
    </xf>
    <xf numFmtId="172" fontId="0" fillId="52" borderId="61" xfId="0" applyNumberFormat="1" applyFill="1" applyBorder="1" applyAlignment="1">
      <alignment horizontal="right" vertical="top"/>
    </xf>
    <xf numFmtId="172" fontId="0" fillId="52" borderId="62" xfId="0" applyNumberFormat="1" applyFill="1" applyBorder="1" applyAlignment="1">
      <alignment horizontal="right" vertical="top"/>
    </xf>
    <xf numFmtId="172" fontId="5" fillId="52" borderId="60" xfId="1" applyNumberFormat="1" applyFont="1" applyFill="1" applyBorder="1" applyProtection="1"/>
    <xf numFmtId="252" fontId="0" fillId="51" borderId="69" xfId="0" applyNumberFormat="1" applyFont="1" applyFill="1" applyBorder="1" applyAlignment="1">
      <alignment horizontal="right"/>
    </xf>
    <xf numFmtId="252" fontId="0" fillId="51" borderId="70" xfId="0" applyNumberFormat="1" applyFont="1" applyFill="1" applyBorder="1" applyAlignment="1">
      <alignment horizontal="right"/>
    </xf>
    <xf numFmtId="172" fontId="0" fillId="51" borderId="70" xfId="0" applyNumberFormat="1" applyFont="1" applyFill="1" applyBorder="1" applyAlignment="1">
      <alignment horizontal="right"/>
    </xf>
    <xf numFmtId="172" fontId="0" fillId="51" borderId="71" xfId="0" applyNumberFormat="1" applyFont="1" applyFill="1" applyBorder="1" applyAlignment="1">
      <alignment horizontal="right"/>
    </xf>
    <xf numFmtId="172" fontId="0" fillId="52" borderId="60" xfId="0" applyNumberFormat="1" applyFont="1" applyFill="1" applyBorder="1"/>
    <xf numFmtId="172" fontId="0" fillId="52" borderId="61" xfId="0" applyNumberFormat="1" applyFont="1" applyFill="1" applyBorder="1"/>
    <xf numFmtId="172" fontId="0" fillId="52" borderId="62" xfId="0" applyNumberFormat="1" applyFont="1" applyFill="1" applyBorder="1"/>
    <xf numFmtId="172" fontId="5" fillId="3" borderId="72" xfId="2" applyNumberFormat="1" applyFont="1" applyFill="1" applyBorder="1"/>
    <xf numFmtId="172" fontId="5" fillId="52" borderId="61" xfId="2" applyNumberFormat="1" applyFont="1" applyFill="1" applyBorder="1"/>
    <xf numFmtId="172" fontId="6" fillId="52" borderId="60" xfId="2" applyNumberFormat="1" applyFont="1" applyFill="1" applyBorder="1"/>
    <xf numFmtId="172" fontId="6" fillId="52" borderId="61" xfId="2" applyNumberFormat="1" applyFont="1" applyFill="1" applyBorder="1"/>
    <xf numFmtId="172" fontId="6" fillId="52" borderId="62" xfId="2" applyNumberFormat="1" applyFont="1" applyFill="1" applyBorder="1"/>
    <xf numFmtId="172" fontId="6" fillId="3" borderId="69" xfId="2" applyNumberFormat="1" applyFont="1" applyFill="1" applyBorder="1"/>
    <xf numFmtId="172" fontId="6" fillId="3" borderId="70" xfId="2" applyNumberFormat="1" applyFont="1" applyFill="1" applyBorder="1"/>
    <xf numFmtId="172" fontId="6" fillId="3" borderId="71" xfId="2" applyNumberFormat="1" applyFont="1" applyFill="1" applyBorder="1"/>
    <xf numFmtId="172" fontId="6" fillId="52" borderId="72" xfId="2" applyNumberFormat="1" applyFont="1" applyFill="1" applyBorder="1"/>
    <xf numFmtId="172" fontId="6" fillId="52" borderId="73" xfId="2" applyNumberFormat="1" applyFont="1" applyFill="1" applyBorder="1"/>
    <xf numFmtId="172" fontId="6" fillId="52" borderId="74" xfId="2" applyNumberFormat="1" applyFont="1" applyFill="1" applyBorder="1"/>
    <xf numFmtId="172" fontId="0" fillId="52" borderId="72" xfId="0" applyNumberFormat="1" applyFont="1" applyFill="1" applyBorder="1"/>
    <xf numFmtId="172" fontId="0" fillId="52" borderId="73" xfId="0" applyNumberFormat="1" applyFont="1" applyFill="1" applyBorder="1"/>
    <xf numFmtId="172" fontId="0" fillId="52" borderId="74" xfId="0" applyNumberFormat="1" applyFont="1" applyFill="1" applyBorder="1"/>
    <xf numFmtId="172" fontId="0" fillId="52" borderId="66" xfId="0" applyNumberFormat="1" applyFont="1" applyFill="1" applyBorder="1"/>
    <xf numFmtId="172" fontId="0" fillId="52" borderId="67" xfId="0" applyNumberFormat="1" applyFont="1" applyFill="1" applyBorder="1"/>
    <xf numFmtId="172" fontId="0" fillId="52" borderId="68" xfId="0" applyNumberFormat="1" applyFont="1" applyFill="1" applyBorder="1"/>
    <xf numFmtId="172" fontId="3" fillId="0" borderId="0" xfId="0" applyNumberFormat="1" applyFont="1"/>
    <xf numFmtId="172" fontId="0" fillId="52" borderId="72" xfId="0" applyNumberFormat="1" applyFill="1" applyBorder="1" applyAlignment="1">
      <alignment horizontal="right" vertical="top"/>
    </xf>
    <xf numFmtId="172" fontId="0" fillId="52" borderId="73" xfId="0" applyNumberFormat="1" applyFill="1" applyBorder="1" applyAlignment="1">
      <alignment horizontal="right" vertical="top"/>
    </xf>
    <xf numFmtId="172" fontId="0" fillId="52" borderId="74"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2" xfId="0" applyNumberFormat="1" applyFill="1" applyBorder="1" applyAlignment="1">
      <alignment horizontal="right" vertical="center"/>
    </xf>
    <xf numFmtId="172" fontId="0" fillId="52" borderId="73" xfId="0" applyNumberFormat="1" applyFill="1" applyBorder="1" applyAlignment="1">
      <alignment horizontal="right" vertical="center"/>
    </xf>
    <xf numFmtId="172" fontId="0" fillId="52" borderId="74"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0" fillId="0" borderId="0" xfId="0" applyNumberFormat="1"/>
    <xf numFmtId="172" fontId="0" fillId="0" borderId="72" xfId="0" applyNumberFormat="1" applyFill="1" applyBorder="1" applyAlignment="1">
      <alignment horizontal="right" vertical="top"/>
    </xf>
    <xf numFmtId="172" fontId="0" fillId="0" borderId="73" xfId="0" applyNumberFormat="1" applyFill="1" applyBorder="1" applyAlignment="1">
      <alignment horizontal="right" vertical="top"/>
    </xf>
    <xf numFmtId="172" fontId="0" fillId="0" borderId="74"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0" borderId="67" xfId="0" applyNumberFormat="1" applyFill="1" applyBorder="1" applyAlignment="1">
      <alignment horizontal="right" vertical="top"/>
    </xf>
    <xf numFmtId="172" fontId="0" fillId="0" borderId="68" xfId="0" applyNumberFormat="1" applyFill="1" applyBorder="1" applyAlignment="1">
      <alignment horizontal="right" vertical="top"/>
    </xf>
    <xf numFmtId="172" fontId="5" fillId="38" borderId="72" xfId="1" applyNumberFormat="1" applyFont="1" applyFill="1" applyBorder="1" applyAlignment="1" applyProtection="1">
      <alignment horizontal="right"/>
    </xf>
    <xf numFmtId="172" fontId="5" fillId="38" borderId="73" xfId="1" applyNumberFormat="1" applyFont="1" applyFill="1" applyBorder="1" applyAlignment="1" applyProtection="1">
      <alignment horizontal="right"/>
    </xf>
    <xf numFmtId="172" fontId="5" fillId="38" borderId="74" xfId="1" applyNumberFormat="1" applyFont="1" applyFill="1" applyBorder="1" applyAlignment="1" applyProtection="1">
      <alignment horizontal="right"/>
    </xf>
    <xf numFmtId="172" fontId="0" fillId="0" borderId="0" xfId="0" applyNumberFormat="1" applyAlignment="1">
      <alignment horizontal="right"/>
    </xf>
    <xf numFmtId="173" fontId="5" fillId="118" borderId="66" xfId="7" applyNumberFormat="1" applyFont="1" applyFill="1" applyBorder="1" applyAlignment="1">
      <alignment horizontal="center"/>
    </xf>
    <xf numFmtId="170" fontId="5" fillId="36" borderId="73" xfId="77" applyNumberFormat="1" applyFont="1" applyFill="1" applyBorder="1" applyAlignment="1" applyProtection="1">
      <alignment vertical="center"/>
    </xf>
    <xf numFmtId="170" fontId="5" fillId="36" borderId="74" xfId="77" applyNumberFormat="1" applyFont="1" applyFill="1" applyBorder="1" applyAlignment="1" applyProtection="1">
      <alignment vertical="center"/>
    </xf>
    <xf numFmtId="349" fontId="5" fillId="38" borderId="73" xfId="77" applyNumberFormat="1" applyFont="1" applyFill="1" applyBorder="1" applyProtection="1"/>
    <xf numFmtId="349" fontId="5" fillId="38" borderId="74"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0" fillId="52" borderId="72" xfId="0" applyNumberFormat="1" applyFont="1" applyFill="1" applyBorder="1" applyAlignment="1">
      <alignment horizontal="right" vertical="center"/>
    </xf>
    <xf numFmtId="172" fontId="0" fillId="52" borderId="73" xfId="0" applyNumberFormat="1" applyFont="1" applyFill="1" applyBorder="1" applyAlignment="1">
      <alignment horizontal="right" vertical="center"/>
    </xf>
    <xf numFmtId="172" fontId="0" fillId="52" borderId="74"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11" xfId="0" applyBorder="1" applyAlignment="1">
      <alignment horizontal="center" wrapText="1"/>
    </xf>
    <xf numFmtId="3" fontId="0" fillId="0" borderId="0" xfId="0" applyNumberFormat="1" applyBorder="1"/>
    <xf numFmtId="0" fontId="0" fillId="0" borderId="91" xfId="0" applyBorder="1" applyAlignment="1">
      <alignment horizontal="center" wrapText="1"/>
    </xf>
    <xf numFmtId="3" fontId="0" fillId="0" borderId="90"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3" borderId="80" xfId="0" applyFont="1" applyFill="1" applyBorder="1" applyAlignment="1">
      <alignment horizontal="left" indent="1"/>
    </xf>
    <xf numFmtId="0" fontId="0" fillId="3" borderId="81" xfId="0" applyFill="1" applyBorder="1" applyAlignment="1">
      <alignment horizontal="left" indent="1"/>
    </xf>
    <xf numFmtId="0" fontId="0" fillId="3" borderId="82" xfId="0" applyFill="1" applyBorder="1" applyAlignment="1">
      <alignment horizontal="left" indent="1"/>
    </xf>
    <xf numFmtId="0" fontId="0" fillId="3" borderId="80" xfId="0" applyFill="1" applyBorder="1" applyAlignment="1">
      <alignment horizontal="left" indent="1"/>
    </xf>
    <xf numFmtId="0" fontId="0" fillId="3" borderId="110" xfId="0" applyFill="1" applyBorder="1" applyAlignment="1">
      <alignment horizontal="left" indent="1"/>
    </xf>
    <xf numFmtId="3" fontId="0" fillId="0" borderId="0" xfId="0" applyNumberFormat="1" applyFill="1" applyBorder="1"/>
    <xf numFmtId="0" fontId="0" fillId="52" borderId="80" xfId="0" applyFill="1" applyBorder="1" applyAlignment="1">
      <alignment horizontal="left" vertical="center" wrapText="1" indent="1"/>
    </xf>
    <xf numFmtId="0" fontId="0" fillId="52" borderId="81" xfId="0" applyFill="1" applyBorder="1" applyAlignment="1">
      <alignment horizontal="left" vertical="center" wrapText="1" indent="1"/>
    </xf>
    <xf numFmtId="0" fontId="0" fillId="52" borderId="82" xfId="0" applyFill="1" applyBorder="1" applyAlignment="1">
      <alignment horizontal="left" vertical="center" wrapText="1" inden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08" xfId="1" applyNumberFormat="1" applyFont="1" applyFill="1" applyBorder="1" applyProtection="1"/>
    <xf numFmtId="172" fontId="5" fillId="3" borderId="60" xfId="1" applyNumberFormat="1" applyFont="1" applyFill="1" applyBorder="1" applyProtection="1"/>
    <xf numFmtId="15" fontId="239" fillId="46" borderId="109" xfId="48236" applyNumberFormat="1" applyFont="1" applyFill="1" applyBorder="1" applyAlignment="1">
      <alignment horizontal="center" vertical="top" wrapText="1"/>
    </xf>
    <xf numFmtId="0" fontId="239" fillId="46" borderId="109" xfId="48236" applyFont="1" applyFill="1" applyBorder="1" applyAlignment="1">
      <alignment vertical="top" wrapText="1"/>
    </xf>
    <xf numFmtId="0" fontId="239" fillId="46" borderId="109"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42" borderId="64" xfId="0" applyFill="1" applyBorder="1" applyAlignment="1">
      <alignment horizontal="left" vertical="top" wrapText="1" indent="1"/>
    </xf>
    <xf numFmtId="0" fontId="0" fillId="42" borderId="67" xfId="0" applyFill="1" applyBorder="1" applyAlignment="1">
      <alignment horizontal="left" vertical="top" wrapText="1" indent="1"/>
    </xf>
    <xf numFmtId="0" fontId="0" fillId="0" borderId="86" xfId="0" applyBorder="1" applyAlignment="1">
      <alignment horizontal="left" vertical="top" wrapText="1" indent="1"/>
    </xf>
    <xf numFmtId="172" fontId="0" fillId="3" borderId="75" xfId="0" applyNumberFormat="1" applyFill="1" applyBorder="1" applyAlignment="1">
      <alignment horizontal="right" vertical="top"/>
    </xf>
    <xf numFmtId="172" fontId="0" fillId="3" borderId="76" xfId="0" applyNumberFormat="1" applyFill="1" applyBorder="1" applyAlignment="1">
      <alignment horizontal="right" vertical="top"/>
    </xf>
    <xf numFmtId="172" fontId="0" fillId="3" borderId="93"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4" xfId="0" applyFill="1" applyBorder="1" applyAlignment="1">
      <alignment horizontal="left" vertical="center" wrapText="1"/>
    </xf>
    <xf numFmtId="0" fontId="0" fillId="0" borderId="86" xfId="0" applyBorder="1" applyAlignment="1">
      <alignment vertical="center" wrapText="1"/>
    </xf>
    <xf numFmtId="172" fontId="0" fillId="51" borderId="60" xfId="0" applyNumberFormat="1" applyFont="1" applyFill="1" applyBorder="1" applyAlignment="1">
      <alignment horizontal="right"/>
    </xf>
    <xf numFmtId="172" fontId="0" fillId="51" borderId="61"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1" xfId="0" applyNumberFormat="1" applyFill="1" applyBorder="1" applyAlignment="1">
      <alignment horizontal="right" vertical="top"/>
    </xf>
    <xf numFmtId="172" fontId="0" fillId="51" borderId="62" xfId="0" applyNumberFormat="1" applyFill="1" applyBorder="1" applyAlignment="1">
      <alignment horizontal="right" vertical="top"/>
    </xf>
    <xf numFmtId="172" fontId="0" fillId="51" borderId="64" xfId="0" applyNumberFormat="1" applyFill="1" applyBorder="1" applyAlignment="1">
      <alignment horizontal="right" vertical="top"/>
    </xf>
    <xf numFmtId="172" fontId="0" fillId="51" borderId="65"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0" fontId="0" fillId="42" borderId="64" xfId="0" quotePrefix="1" applyFill="1" applyBorder="1" applyAlignment="1">
      <alignment horizontal="left" vertical="top" wrapText="1"/>
    </xf>
    <xf numFmtId="178" fontId="0" fillId="42" borderId="0" xfId="0" applyNumberFormat="1" applyFill="1" applyBorder="1" applyAlignment="1">
      <alignment horizontal="right" vertical="top"/>
    </xf>
    <xf numFmtId="0" fontId="0" fillId="42" borderId="64" xfId="0" quotePrefix="1" applyFill="1" applyBorder="1" applyAlignment="1">
      <alignment horizontal="left" vertical="top" wrapText="1" indent="1"/>
    </xf>
    <xf numFmtId="172" fontId="0" fillId="51" borderId="72" xfId="0" applyNumberFormat="1" applyFont="1" applyFill="1" applyBorder="1"/>
    <xf numFmtId="172" fontId="0" fillId="51" borderId="72" xfId="0" applyNumberFormat="1" applyFill="1" applyBorder="1"/>
    <xf numFmtId="170" fontId="0" fillId="51" borderId="69" xfId="0" applyNumberFormat="1" applyFill="1" applyBorder="1"/>
    <xf numFmtId="170" fontId="0" fillId="51" borderId="70" xfId="0" applyNumberFormat="1" applyFill="1" applyBorder="1"/>
    <xf numFmtId="170" fontId="0" fillId="51" borderId="71" xfId="0" applyNumberFormat="1" applyFill="1" applyBorder="1"/>
    <xf numFmtId="0" fontId="0" fillId="52" borderId="60" xfId="0" applyNumberFormat="1" applyFill="1" applyBorder="1" applyAlignment="1">
      <alignment horizontal="right" vertical="top"/>
    </xf>
    <xf numFmtId="0" fontId="0" fillId="42" borderId="76" xfId="0" applyFill="1" applyBorder="1" applyAlignment="1">
      <alignment horizontal="left" vertical="top" wrapText="1" indent="1"/>
    </xf>
    <xf numFmtId="0" fontId="0" fillId="42" borderId="76" xfId="0" applyFill="1" applyBorder="1" applyAlignment="1">
      <alignment horizontal="left" vertical="top" wrapText="1"/>
    </xf>
    <xf numFmtId="172" fontId="6" fillId="51" borderId="72" xfId="1" applyNumberFormat="1" applyFont="1" applyFill="1" applyBorder="1" applyProtection="1"/>
    <xf numFmtId="172" fontId="5" fillId="51" borderId="72" xfId="1" applyNumberFormat="1" applyFont="1" applyFill="1" applyBorder="1" applyProtection="1"/>
    <xf numFmtId="172" fontId="5" fillId="42" borderId="75" xfId="2" applyNumberFormat="1" applyFont="1" applyFill="1" applyBorder="1" applyAlignment="1">
      <alignment vertical="center"/>
    </xf>
    <xf numFmtId="172" fontId="5" fillId="42" borderId="77" xfId="2" applyNumberFormat="1" applyFont="1" applyFill="1" applyBorder="1" applyAlignment="1">
      <alignment vertical="center"/>
    </xf>
    <xf numFmtId="9" fontId="0" fillId="117" borderId="75" xfId="77" applyFont="1" applyFill="1" applyBorder="1" applyAlignment="1">
      <alignment horizontal="right" vertical="top"/>
    </xf>
    <xf numFmtId="9" fontId="0" fillId="117" borderId="75" xfId="0" applyNumberFormat="1" applyFill="1" applyBorder="1" applyAlignment="1">
      <alignment horizontal="right" vertical="top"/>
    </xf>
    <xf numFmtId="9" fontId="0" fillId="117" borderId="76" xfId="0" applyNumberFormat="1" applyFill="1" applyBorder="1" applyAlignment="1">
      <alignment horizontal="right" vertical="top"/>
    </xf>
    <xf numFmtId="9" fontId="0" fillId="117" borderId="77" xfId="0" applyNumberFormat="1" applyFill="1" applyBorder="1" applyAlignment="1">
      <alignment horizontal="right" vertical="top"/>
    </xf>
    <xf numFmtId="170" fontId="5" fillId="117" borderId="72" xfId="1" applyNumberFormat="1" applyFont="1" applyFill="1" applyBorder="1" applyProtection="1"/>
    <xf numFmtId="170" fontId="5" fillId="117" borderId="73" xfId="1" applyNumberFormat="1" applyFont="1" applyFill="1" applyBorder="1" applyProtection="1"/>
    <xf numFmtId="170" fontId="5" fillId="117" borderId="74" xfId="1" applyNumberFormat="1" applyFont="1" applyFill="1" applyBorder="1" applyProtection="1"/>
    <xf numFmtId="170" fontId="5" fillId="51" borderId="72" xfId="1" applyNumberFormat="1" applyFont="1" applyFill="1" applyBorder="1" applyProtection="1"/>
    <xf numFmtId="170" fontId="5" fillId="51" borderId="73" xfId="1" applyNumberFormat="1" applyFont="1" applyFill="1" applyBorder="1" applyProtection="1"/>
    <xf numFmtId="170" fontId="5" fillId="51" borderId="74" xfId="1" applyNumberFormat="1" applyFont="1" applyFill="1" applyBorder="1" applyProtection="1"/>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96"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08" xfId="1" applyNumberFormat="1" applyFont="1" applyFill="1" applyBorder="1" applyAlignment="1"/>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 xfId="90" applyFont="1" applyFill="1" applyBorder="1" applyAlignment="1">
      <alignment horizontal="left"/>
    </xf>
    <xf numFmtId="0" fontId="256" fillId="47" borderId="0" xfId="0" applyFont="1" applyFill="1" applyBorder="1" applyAlignment="1">
      <alignment wrapText="1"/>
    </xf>
    <xf numFmtId="0" fontId="256" fillId="47" borderId="12" xfId="0" applyFont="1" applyFill="1" applyBorder="1" applyAlignment="1">
      <alignment wrapText="1"/>
    </xf>
    <xf numFmtId="0" fontId="257" fillId="47" borderId="91" xfId="90" applyFont="1" applyFill="1" applyBorder="1" applyAlignment="1">
      <alignment horizontal="left"/>
    </xf>
    <xf numFmtId="0" fontId="256" fillId="47" borderId="90" xfId="0" applyFont="1" applyFill="1" applyBorder="1" applyAlignment="1">
      <alignment wrapText="1"/>
    </xf>
    <xf numFmtId="0" fontId="256" fillId="47" borderId="92" xfId="0" applyFont="1" applyFill="1" applyBorder="1" applyAlignment="1">
      <alignment wrapText="1"/>
    </xf>
    <xf numFmtId="0" fontId="257" fillId="47" borderId="22" xfId="90" applyNumberFormat="1" applyFont="1" applyFill="1" applyBorder="1" applyAlignment="1">
      <alignment horizontal="left" indent="1"/>
    </xf>
    <xf numFmtId="0" fontId="257" fillId="47" borderId="22"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0" xfId="90" applyNumberFormat="1" applyFont="1" applyFill="1" applyBorder="1" applyAlignment="1">
      <alignment horizontal="left" indent="1"/>
    </xf>
    <xf numFmtId="0" fontId="257" fillId="47" borderId="90" xfId="90" applyFont="1" applyFill="1" applyBorder="1" applyAlignment="1">
      <alignment horizontal="left"/>
    </xf>
    <xf numFmtId="0" fontId="256" fillId="47" borderId="22" xfId="0" applyFont="1" applyFill="1" applyBorder="1" applyAlignment="1">
      <alignment horizontal="left" indent="1"/>
    </xf>
    <xf numFmtId="0" fontId="257" fillId="47" borderId="0" xfId="90" applyFont="1" applyFill="1" applyBorder="1" applyAlignment="1">
      <alignment horizontal="left" indent="1"/>
    </xf>
    <xf numFmtId="0" fontId="257" fillId="47" borderId="90" xfId="90" applyFont="1" applyFill="1" applyBorder="1" applyAlignment="1">
      <alignment horizontal="left" indent="1"/>
    </xf>
    <xf numFmtId="0" fontId="257" fillId="47" borderId="22" xfId="90" applyFont="1" applyFill="1" applyBorder="1" applyAlignment="1">
      <alignment horizontal="left" indent="1"/>
    </xf>
    <xf numFmtId="0" fontId="260" fillId="47" borderId="11" xfId="90" applyFont="1" applyFill="1" applyBorder="1" applyAlignment="1">
      <alignment horizontal="left"/>
    </xf>
    <xf numFmtId="0" fontId="261" fillId="47" borderId="0" xfId="90" applyFont="1" applyFill="1" applyBorder="1" applyAlignment="1">
      <alignment horizontal="left"/>
    </xf>
    <xf numFmtId="0" fontId="0" fillId="42" borderId="78" xfId="0" applyFill="1" applyBorder="1" applyAlignment="1">
      <alignment horizontal="left" vertical="center" wrapText="1" indent="1"/>
    </xf>
    <xf numFmtId="0" fontId="0" fillId="42" borderId="86" xfId="0" applyFill="1" applyBorder="1" applyAlignment="1">
      <alignment horizontal="left" vertical="top" wrapText="1" indent="1"/>
    </xf>
    <xf numFmtId="0" fontId="0" fillId="42" borderId="86" xfId="0" applyFill="1" applyBorder="1" applyAlignment="1">
      <alignment horizontal="left" vertical="top" wrapText="1"/>
    </xf>
    <xf numFmtId="0" fontId="0" fillId="42" borderId="121" xfId="0" applyFill="1" applyBorder="1" applyAlignment="1">
      <alignment horizontal="left" vertical="center" wrapText="1" indent="1"/>
    </xf>
    <xf numFmtId="0" fontId="0" fillId="42" borderId="122" xfId="0" applyFill="1" applyBorder="1" applyAlignment="1">
      <alignment horizontal="left" vertical="top" wrapText="1" indent="1"/>
    </xf>
    <xf numFmtId="0" fontId="0" fillId="42" borderId="122" xfId="0" applyFill="1" applyBorder="1" applyAlignment="1">
      <alignment horizontal="left" vertical="top" wrapText="1"/>
    </xf>
    <xf numFmtId="173" fontId="0" fillId="42" borderId="63" xfId="0" applyNumberFormat="1" applyFill="1" applyBorder="1" applyAlignment="1">
      <alignment horizontal="left" vertical="center" wrapText="1" indent="1"/>
    </xf>
    <xf numFmtId="164" fontId="0" fillId="3" borderId="73" xfId="0" applyNumberFormat="1" applyFill="1" applyBorder="1" applyAlignment="1">
      <alignment horizontal="right" vertical="top"/>
    </xf>
    <xf numFmtId="164" fontId="0" fillId="3" borderId="72" xfId="0" applyNumberFormat="1" applyFill="1" applyBorder="1" applyAlignment="1">
      <alignment horizontal="right" vertical="top"/>
    </xf>
    <xf numFmtId="351" fontId="243" fillId="0" borderId="0" xfId="0" applyNumberFormat="1" applyFont="1" applyFill="1" applyAlignment="1">
      <alignment horizontal="right" vertical="top" indent="1"/>
    </xf>
    <xf numFmtId="350" fontId="0" fillId="3" borderId="60" xfId="0" applyNumberFormat="1" applyFill="1" applyBorder="1" applyAlignment="1">
      <alignment horizontal="right" vertical="top"/>
    </xf>
    <xf numFmtId="353" fontId="0" fillId="0" borderId="0" xfId="0" applyNumberFormat="1" applyFill="1" applyAlignment="1">
      <alignment horizontal="left" vertical="top"/>
    </xf>
    <xf numFmtId="355" fontId="0" fillId="0" borderId="0" xfId="0" applyNumberFormat="1" applyAlignment="1">
      <alignment horizontal="right" vertical="top"/>
    </xf>
    <xf numFmtId="0" fontId="262" fillId="0" borderId="0" xfId="0" applyFont="1" applyFill="1" applyAlignment="1">
      <alignment horizontal="left" vertical="top"/>
    </xf>
    <xf numFmtId="1" fontId="0" fillId="0" borderId="0" xfId="0" applyNumberFormat="1" applyAlignment="1">
      <alignment horizontal="center" vertical="center"/>
    </xf>
    <xf numFmtId="354" fontId="0" fillId="0" borderId="0" xfId="0" applyNumberFormat="1" applyAlignment="1">
      <alignment horizontal="right" vertical="top"/>
    </xf>
    <xf numFmtId="168" fontId="5" fillId="3" borderId="0" xfId="0" applyNumberFormat="1" applyFont="1" applyFill="1" applyAlignment="1">
      <alignment horizontal="left" vertical="center" indent="1"/>
    </xf>
    <xf numFmtId="170" fontId="0" fillId="0" borderId="0" xfId="77" applyNumberFormat="1" applyFont="1"/>
    <xf numFmtId="356" fontId="0" fillId="0" borderId="0" xfId="0" applyNumberFormat="1" applyAlignment="1">
      <alignment horizontal="left" vertical="top"/>
    </xf>
    <xf numFmtId="43" fontId="0" fillId="0" borderId="0" xfId="0" applyNumberFormat="1" applyAlignment="1">
      <alignment horizontal="left" vertical="top"/>
    </xf>
    <xf numFmtId="164" fontId="0" fillId="0" borderId="0" xfId="1" applyFont="1" applyAlignment="1">
      <alignment horizontal="right" vertical="top"/>
    </xf>
    <xf numFmtId="350" fontId="0" fillId="3" borderId="63" xfId="0" applyNumberFormat="1" applyFill="1" applyBorder="1" applyAlignment="1">
      <alignment horizontal="right" vertical="top"/>
    </xf>
    <xf numFmtId="164" fontId="0" fillId="0" borderId="0" xfId="1" applyFont="1" applyAlignment="1">
      <alignment horizontal="left" vertical="top"/>
    </xf>
    <xf numFmtId="43" fontId="3" fillId="0" borderId="0" xfId="0" applyNumberFormat="1" applyFont="1" applyAlignment="1">
      <alignment horizontal="left" vertical="top"/>
    </xf>
    <xf numFmtId="172" fontId="0" fillId="0" borderId="0" xfId="1" applyNumberFormat="1" applyFont="1" applyAlignment="1">
      <alignment horizontal="left" vertical="top"/>
    </xf>
    <xf numFmtId="1" fontId="264" fillId="2" borderId="60" xfId="0" applyNumberFormat="1" applyFont="1" applyFill="1" applyBorder="1" applyAlignment="1">
      <alignment horizontal="center" vertical="center" wrapText="1"/>
    </xf>
    <xf numFmtId="1" fontId="263" fillId="2" borderId="62" xfId="0" applyNumberFormat="1" applyFont="1" applyFill="1" applyBorder="1" applyAlignment="1">
      <alignment horizontal="center" vertical="center" wrapText="1"/>
    </xf>
    <xf numFmtId="170" fontId="0" fillId="0" borderId="0" xfId="0" applyNumberFormat="1" applyAlignment="1">
      <alignment vertical="center"/>
    </xf>
    <xf numFmtId="0" fontId="3" fillId="53" borderId="0" xfId="0" applyNumberFormat="1" applyFont="1" applyFill="1" applyAlignment="1">
      <alignment vertical="center"/>
    </xf>
    <xf numFmtId="0" fontId="266" fillId="53" borderId="0" xfId="0" applyFont="1" applyFill="1" applyBorder="1"/>
    <xf numFmtId="0" fontId="245" fillId="0" borderId="0" xfId="77" applyNumberFormat="1" applyFont="1" applyFill="1" applyBorder="1" applyAlignment="1" applyProtection="1">
      <alignment horizontal="left" vertical="center" wrapText="1"/>
    </xf>
    <xf numFmtId="0" fontId="5" fillId="0" borderId="12" xfId="77" applyNumberFormat="1" applyFont="1" applyFill="1" applyBorder="1" applyAlignment="1" applyProtection="1">
      <alignment horizontal="center" vertical="center"/>
    </xf>
    <xf numFmtId="357" fontId="5" fillId="0" borderId="60" xfId="77" applyNumberFormat="1" applyFont="1" applyFill="1" applyBorder="1" applyAlignment="1" applyProtection="1">
      <alignment vertical="center"/>
    </xf>
    <xf numFmtId="357" fontId="5" fillId="0" borderId="61" xfId="77" applyNumberFormat="1" applyFont="1" applyFill="1" applyBorder="1" applyAlignment="1" applyProtection="1">
      <alignment vertical="center"/>
    </xf>
    <xf numFmtId="357" fontId="5" fillId="0" borderId="62" xfId="77" applyNumberFormat="1" applyFont="1" applyFill="1" applyBorder="1" applyAlignment="1" applyProtection="1">
      <alignment vertical="center"/>
    </xf>
    <xf numFmtId="357" fontId="0" fillId="0" borderId="0" xfId="0" applyNumberFormat="1" applyFill="1" applyAlignment="1">
      <alignment vertical="center"/>
    </xf>
    <xf numFmtId="357" fontId="5" fillId="0" borderId="63" xfId="77" applyNumberFormat="1" applyFont="1" applyFill="1" applyBorder="1" applyAlignment="1" applyProtection="1">
      <alignment vertical="center"/>
    </xf>
    <xf numFmtId="357" fontId="5" fillId="0" borderId="64" xfId="77" applyNumberFormat="1" applyFont="1" applyFill="1" applyBorder="1" applyAlignment="1" applyProtection="1">
      <alignment vertical="center"/>
    </xf>
    <xf numFmtId="357" fontId="5" fillId="0" borderId="65" xfId="77" applyNumberFormat="1" applyFont="1" applyFill="1" applyBorder="1" applyAlignment="1" applyProtection="1">
      <alignment vertical="center"/>
    </xf>
    <xf numFmtId="357" fontId="5" fillId="0" borderId="69" xfId="77" applyNumberFormat="1" applyFont="1" applyFill="1" applyBorder="1" applyAlignment="1" applyProtection="1">
      <alignment vertical="center"/>
    </xf>
    <xf numFmtId="357" fontId="5" fillId="0" borderId="70" xfId="77" applyNumberFormat="1" applyFont="1" applyFill="1" applyBorder="1" applyAlignment="1" applyProtection="1">
      <alignment vertical="center"/>
    </xf>
    <xf numFmtId="357" fontId="5" fillId="0" borderId="71" xfId="77" applyNumberFormat="1" applyFont="1" applyFill="1" applyBorder="1" applyAlignment="1" applyProtection="1">
      <alignment vertical="center"/>
    </xf>
    <xf numFmtId="357" fontId="5" fillId="0" borderId="78" xfId="77" applyNumberFormat="1" applyFont="1" applyFill="1" applyBorder="1" applyAlignment="1" applyProtection="1">
      <alignment vertical="center"/>
    </xf>
    <xf numFmtId="357" fontId="5" fillId="0" borderId="86" xfId="77" applyNumberFormat="1" applyFont="1" applyFill="1" applyBorder="1" applyAlignment="1" applyProtection="1">
      <alignment vertical="center"/>
    </xf>
    <xf numFmtId="357" fontId="5" fillId="0" borderId="79" xfId="77" applyNumberFormat="1" applyFont="1" applyFill="1" applyBorder="1" applyAlignment="1" applyProtection="1">
      <alignment vertical="center"/>
    </xf>
    <xf numFmtId="0" fontId="265" fillId="132" borderId="129" xfId="77" applyNumberFormat="1" applyFont="1" applyFill="1" applyBorder="1" applyAlignment="1" applyProtection="1">
      <alignment horizontal="left" vertical="center" wrapText="1"/>
    </xf>
    <xf numFmtId="0" fontId="5" fillId="132" borderId="124" xfId="77" applyNumberFormat="1" applyFont="1" applyFill="1" applyBorder="1" applyAlignment="1" applyProtection="1">
      <alignment horizontal="center" vertical="center"/>
    </xf>
    <xf numFmtId="357" fontId="6" fillId="132" borderId="125" xfId="77" applyNumberFormat="1" applyFont="1" applyFill="1" applyBorder="1" applyAlignment="1" applyProtection="1">
      <alignment vertical="center"/>
    </xf>
    <xf numFmtId="357" fontId="6" fillId="132" borderId="126" xfId="77" applyNumberFormat="1" applyFont="1" applyFill="1" applyBorder="1" applyAlignment="1" applyProtection="1">
      <alignment vertical="center"/>
    </xf>
    <xf numFmtId="357" fontId="6" fillId="132" borderId="127" xfId="77" applyNumberFormat="1" applyFont="1" applyFill="1" applyBorder="1" applyAlignment="1" applyProtection="1">
      <alignment vertical="center"/>
    </xf>
    <xf numFmtId="357" fontId="3" fillId="132" borderId="28" xfId="0" applyNumberFormat="1" applyFont="1" applyFill="1" applyBorder="1" applyAlignment="1">
      <alignment vertical="center"/>
    </xf>
    <xf numFmtId="357" fontId="6" fillId="132" borderId="128" xfId="77" applyNumberFormat="1" applyFont="1" applyFill="1" applyBorder="1" applyAlignment="1" applyProtection="1">
      <alignment vertical="center"/>
    </xf>
    <xf numFmtId="43" fontId="3" fillId="0" borderId="0" xfId="0" applyNumberFormat="1" applyFont="1" applyBorder="1" applyAlignment="1">
      <alignment horizontal="center" vertical="center" wrapText="1"/>
    </xf>
    <xf numFmtId="10" fontId="0" fillId="51" borderId="63" xfId="0" applyNumberFormat="1" applyFill="1" applyBorder="1" applyAlignment="1">
      <alignment horizontal="right" vertical="top"/>
    </xf>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0" fontId="0" fillId="51" borderId="67" xfId="0" applyNumberFormat="1" applyFill="1" applyBorder="1" applyAlignment="1">
      <alignment horizontal="right" vertical="top"/>
    </xf>
    <xf numFmtId="10" fontId="0" fillId="51" borderId="68" xfId="0" applyNumberFormat="1" applyFill="1" applyBorder="1" applyAlignment="1">
      <alignment horizontal="right" vertical="top"/>
    </xf>
    <xf numFmtId="164" fontId="0" fillId="0" borderId="0" xfId="1" applyFont="1" applyFill="1" applyAlignment="1">
      <alignment horizontal="left" vertical="top"/>
    </xf>
    <xf numFmtId="0" fontId="0" fillId="0" borderId="73" xfId="0" applyBorder="1" applyAlignment="1">
      <alignment horizontal="center" vertical="top"/>
    </xf>
    <xf numFmtId="172" fontId="0" fillId="133" borderId="73" xfId="0" applyNumberFormat="1" applyFill="1" applyBorder="1" applyAlignment="1">
      <alignment horizontal="right" vertical="top"/>
    </xf>
    <xf numFmtId="172" fontId="5" fillId="39" borderId="83" xfId="1" applyNumberFormat="1" applyFont="1" applyFill="1" applyBorder="1"/>
    <xf numFmtId="172" fontId="5" fillId="39" borderId="61" xfId="1" applyNumberFormat="1" applyFont="1" applyFill="1" applyBorder="1"/>
    <xf numFmtId="358" fontId="0" fillId="0" borderId="0" xfId="0" applyNumberFormat="1"/>
    <xf numFmtId="43" fontId="0" fillId="0" borderId="0" xfId="0" applyNumberFormat="1"/>
    <xf numFmtId="0" fontId="5" fillId="0" borderId="123" xfId="7" applyFont="1" applyBorder="1" applyAlignment="1">
      <alignment horizontal="left" indent="1"/>
    </xf>
    <xf numFmtId="0" fontId="5" fillId="36" borderId="123" xfId="75" applyFont="1" applyFill="1" applyBorder="1" applyAlignment="1" applyProtection="1">
      <alignment horizontal="right" vertical="center"/>
    </xf>
    <xf numFmtId="0" fontId="20" fillId="36" borderId="123" xfId="75" applyFont="1" applyFill="1" applyBorder="1" applyProtection="1"/>
    <xf numFmtId="1" fontId="5" fillId="38" borderId="123" xfId="1" applyNumberFormat="1" applyFont="1" applyFill="1" applyBorder="1" applyAlignment="1" applyProtection="1">
      <alignment horizontal="right" vertical="center"/>
    </xf>
    <xf numFmtId="0" fontId="20" fillId="38" borderId="123" xfId="75" applyFont="1" applyFill="1" applyBorder="1" applyProtection="1"/>
    <xf numFmtId="0" fontId="5" fillId="0" borderId="123" xfId="7" applyFont="1" applyBorder="1" applyAlignment="1">
      <alignment horizontal="left" wrapText="1" indent="1"/>
    </xf>
    <xf numFmtId="0" fontId="5" fillId="36" borderId="123" xfId="75" applyFont="1" applyFill="1" applyBorder="1" applyAlignment="1" applyProtection="1">
      <alignment vertical="center"/>
    </xf>
    <xf numFmtId="0" fontId="20" fillId="39" borderId="123" xfId="75" applyFont="1" applyFill="1" applyBorder="1" applyProtection="1"/>
    <xf numFmtId="0" fontId="5" fillId="36" borderId="123" xfId="75" applyNumberFormat="1" applyFont="1" applyFill="1" applyBorder="1" applyAlignment="1" applyProtection="1">
      <alignment vertical="center"/>
    </xf>
    <xf numFmtId="0" fontId="20" fillId="40" borderId="123" xfId="75" applyFont="1" applyFill="1" applyBorder="1" applyProtection="1"/>
    <xf numFmtId="175" fontId="5" fillId="36" borderId="123" xfId="75" applyNumberFormat="1" applyFont="1" applyFill="1" applyBorder="1" applyAlignment="1" applyProtection="1">
      <alignment vertical="center"/>
    </xf>
    <xf numFmtId="0" fontId="20" fillId="37" borderId="123" xfId="75" applyFont="1" applyFill="1" applyBorder="1" applyProtection="1"/>
    <xf numFmtId="170" fontId="5" fillId="38" borderId="123" xfId="77" applyNumberFormat="1" applyFont="1" applyFill="1" applyBorder="1" applyAlignment="1" applyProtection="1">
      <alignment vertical="center"/>
    </xf>
    <xf numFmtId="0" fontId="20" fillId="41" borderId="123" xfId="75" applyFont="1" applyFill="1" applyBorder="1" applyProtection="1"/>
    <xf numFmtId="10" fontId="5" fillId="38" borderId="123" xfId="77" applyNumberFormat="1" applyFont="1" applyFill="1" applyBorder="1" applyAlignment="1" applyProtection="1">
      <alignment vertical="center"/>
    </xf>
    <xf numFmtId="0" fontId="20" fillId="0" borderId="123" xfId="75" applyFont="1" applyBorder="1" applyProtection="1"/>
    <xf numFmtId="0" fontId="0" fillId="0" borderId="123" xfId="0" applyFill="1" applyBorder="1" applyAlignment="1">
      <alignment horizontal="center" vertical="center" wrapText="1"/>
    </xf>
    <xf numFmtId="0" fontId="5" fillId="42" borderId="130" xfId="7" applyFont="1" applyFill="1" applyBorder="1" applyAlignment="1">
      <alignment horizontal="left" indent="1"/>
    </xf>
    <xf numFmtId="0" fontId="0" fillId="0" borderId="123" xfId="0" applyFill="1" applyBorder="1" applyAlignment="1">
      <alignment horizontal="center"/>
    </xf>
    <xf numFmtId="0" fontId="257" fillId="47" borderId="131" xfId="90" applyFont="1" applyFill="1" applyBorder="1" applyAlignment="1">
      <alignment horizontal="left"/>
    </xf>
    <xf numFmtId="0" fontId="256" fillId="47" borderId="22" xfId="0" applyFont="1" applyFill="1" applyBorder="1" applyAlignment="1">
      <alignment wrapText="1"/>
    </xf>
    <xf numFmtId="0" fontId="256" fillId="47" borderId="132" xfId="0" applyFont="1" applyFill="1" applyBorder="1" applyAlignment="1">
      <alignment wrapText="1"/>
    </xf>
    <xf numFmtId="0" fontId="5" fillId="0" borderId="123" xfId="7" applyFont="1" applyBorder="1" applyAlignment="1">
      <alignment horizontal="center"/>
    </xf>
    <xf numFmtId="0" fontId="5" fillId="46" borderId="123" xfId="7" applyFont="1" applyFill="1" applyBorder="1" applyAlignment="1">
      <alignment horizontal="center"/>
    </xf>
    <xf numFmtId="0" fontId="6" fillId="0" borderId="130" xfId="7" applyFont="1" applyBorder="1" applyAlignment="1">
      <alignment horizontal="center" vertical="center"/>
    </xf>
    <xf numFmtId="0" fontId="0" fillId="0" borderId="130" xfId="0" applyFont="1" applyBorder="1" applyAlignment="1">
      <alignment horizontal="center" vertical="top"/>
    </xf>
    <xf numFmtId="0" fontId="0" fillId="0" borderId="133" xfId="0" applyFont="1" applyBorder="1" applyAlignment="1">
      <alignment horizontal="center" vertical="top"/>
    </xf>
    <xf numFmtId="0" fontId="0" fillId="0" borderId="134" xfId="0" applyFont="1" applyBorder="1" applyAlignment="1">
      <alignment horizontal="center" vertical="top"/>
    </xf>
    <xf numFmtId="0" fontId="3" fillId="0" borderId="131" xfId="0" applyFont="1" applyBorder="1" applyAlignment="1">
      <alignment horizontal="left" indent="1"/>
    </xf>
    <xf numFmtId="0" fontId="0" fillId="0" borderId="132" xfId="0" applyBorder="1"/>
    <xf numFmtId="0" fontId="0" fillId="118" borderId="131" xfId="0" applyFill="1" applyBorder="1"/>
    <xf numFmtId="0" fontId="0" fillId="0" borderId="131" xfId="0" applyBorder="1" applyAlignment="1">
      <alignment horizontal="center" wrapText="1"/>
    </xf>
    <xf numFmtId="0" fontId="26" fillId="47" borderId="132" xfId="75" applyFont="1" applyFill="1" applyBorder="1" applyAlignment="1" applyProtection="1"/>
    <xf numFmtId="0" fontId="0" fillId="47" borderId="132" xfId="0" applyFill="1" applyBorder="1"/>
    <xf numFmtId="0" fontId="256" fillId="47" borderId="22" xfId="0" applyFont="1" applyFill="1" applyBorder="1"/>
    <xf numFmtId="0" fontId="27" fillId="47" borderId="132" xfId="75" applyFont="1" applyFill="1" applyBorder="1" applyAlignment="1" applyProtection="1"/>
    <xf numFmtId="0" fontId="260" fillId="47" borderId="131" xfId="90" applyFont="1" applyFill="1" applyBorder="1" applyAlignment="1">
      <alignment horizontal="left"/>
    </xf>
    <xf numFmtId="0" fontId="261" fillId="47" borderId="22" xfId="90" applyFont="1" applyFill="1" applyBorder="1" applyAlignment="1">
      <alignment horizontal="left"/>
    </xf>
    <xf numFmtId="0" fontId="30" fillId="47" borderId="22" xfId="90" applyFont="1" applyFill="1" applyBorder="1" applyAlignment="1">
      <alignment horizontal="center" vertical="center"/>
    </xf>
    <xf numFmtId="0" fontId="30" fillId="47" borderId="22" xfId="90" applyFont="1" applyFill="1" applyBorder="1" applyAlignment="1">
      <alignment horizontal="left"/>
    </xf>
    <xf numFmtId="0" fontId="260" fillId="47" borderId="91" xfId="90" applyFont="1" applyFill="1" applyBorder="1" applyAlignment="1">
      <alignment horizontal="left"/>
    </xf>
    <xf numFmtId="0" fontId="261" fillId="47" borderId="90" xfId="90" applyFont="1" applyFill="1" applyBorder="1" applyAlignment="1">
      <alignment horizontal="left"/>
    </xf>
    <xf numFmtId="0" fontId="27" fillId="0" borderId="90" xfId="75" applyFont="1" applyFill="1" applyBorder="1" applyAlignment="1" applyProtection="1"/>
    <xf numFmtId="9" fontId="0" fillId="51" borderId="136" xfId="1" applyNumberFormat="1" applyFont="1" applyFill="1" applyBorder="1" applyAlignment="1">
      <alignment horizontal="right"/>
    </xf>
    <xf numFmtId="9" fontId="0" fillId="51" borderId="137" xfId="1" applyNumberFormat="1" applyFont="1" applyFill="1" applyBorder="1" applyAlignment="1">
      <alignment horizontal="right"/>
    </xf>
    <xf numFmtId="9" fontId="0" fillId="51" borderId="138" xfId="1" applyNumberFormat="1" applyFont="1" applyFill="1" applyBorder="1" applyAlignment="1">
      <alignment horizontal="right"/>
    </xf>
    <xf numFmtId="0" fontId="25" fillId="47" borderId="22" xfId="90" applyFont="1" applyFill="1" applyBorder="1" applyAlignment="1">
      <alignment horizontal="center"/>
    </xf>
    <xf numFmtId="172" fontId="6" fillId="52" borderId="136" xfId="2" applyNumberFormat="1" applyFont="1" applyFill="1" applyBorder="1"/>
    <xf numFmtId="172" fontId="6" fillId="52" borderId="137" xfId="2" applyNumberFormat="1" applyFont="1" applyFill="1" applyBorder="1"/>
    <xf numFmtId="172" fontId="6" fillId="52" borderId="138" xfId="2" applyNumberFormat="1" applyFont="1" applyFill="1" applyBorder="1"/>
    <xf numFmtId="172" fontId="5" fillId="38" borderId="136" xfId="1" applyNumberFormat="1" applyFont="1" applyFill="1" applyBorder="1" applyProtection="1"/>
    <xf numFmtId="172" fontId="5" fillId="38" borderId="137" xfId="1" applyNumberFormat="1" applyFont="1" applyFill="1" applyBorder="1" applyProtection="1"/>
    <xf numFmtId="172" fontId="5" fillId="38" borderId="138" xfId="1" applyNumberFormat="1" applyFont="1" applyFill="1" applyBorder="1" applyProtection="1"/>
    <xf numFmtId="177" fontId="3" fillId="0" borderId="0" xfId="0" applyNumberFormat="1" applyFont="1" applyBorder="1" applyAlignment="1">
      <alignment horizontal="center" vertical="center" wrapText="1"/>
    </xf>
    <xf numFmtId="10" fontId="0" fillId="0" borderId="0" xfId="0" applyNumberFormat="1" applyAlignment="1">
      <alignment vertical="center"/>
    </xf>
    <xf numFmtId="164" fontId="0" fillId="3" borderId="60" xfId="0" applyNumberFormat="1" applyFill="1" applyBorder="1" applyAlignment="1">
      <alignment horizontal="right" vertical="top"/>
    </xf>
    <xf numFmtId="164" fontId="0" fillId="3" borderId="63" xfId="0" applyNumberFormat="1" applyFill="1" applyBorder="1" applyAlignment="1">
      <alignment horizontal="right" vertical="top"/>
    </xf>
    <xf numFmtId="164" fontId="0" fillId="3" borderId="75" xfId="0" applyNumberFormat="1" applyFill="1" applyBorder="1" applyAlignment="1">
      <alignment horizontal="right" vertical="top"/>
    </xf>
    <xf numFmtId="43" fontId="256" fillId="0" borderId="0" xfId="0" applyNumberFormat="1" applyFont="1" applyAlignment="1">
      <alignment horizontal="left" vertical="top"/>
    </xf>
    <xf numFmtId="355" fontId="0" fillId="0" borderId="0" xfId="0" applyNumberFormat="1"/>
    <xf numFmtId="359" fontId="5" fillId="0" borderId="65" xfId="77" applyNumberFormat="1" applyFont="1" applyFill="1" applyBorder="1" applyAlignment="1" applyProtection="1">
      <alignment vertical="center"/>
    </xf>
    <xf numFmtId="1" fontId="3" fillId="2" borderId="123" xfId="0" applyNumberFormat="1" applyFont="1" applyFill="1" applyBorder="1" applyAlignment="1">
      <alignment horizontal="center" vertical="center"/>
    </xf>
    <xf numFmtId="10" fontId="0" fillId="0" borderId="123" xfId="0" applyNumberFormat="1" applyBorder="1" applyAlignment="1">
      <alignment horizontal="center" vertical="center"/>
    </xf>
    <xf numFmtId="0" fontId="5" fillId="0" borderId="123" xfId="7" applyFont="1" applyBorder="1" applyAlignment="1">
      <alignment horizontal="center" vertical="center" wrapText="1"/>
    </xf>
    <xf numFmtId="1" fontId="0" fillId="0" borderId="130" xfId="0" applyNumberFormat="1" applyBorder="1" applyAlignment="1">
      <alignment horizontal="left" indent="1"/>
    </xf>
    <xf numFmtId="0" fontId="0" fillId="0" borderId="133" xfId="0" applyBorder="1"/>
    <xf numFmtId="0" fontId="0" fillId="0" borderId="134" xfId="0" applyBorder="1"/>
    <xf numFmtId="0" fontId="0" fillId="0" borderId="123" xfId="0" applyBorder="1" applyAlignment="1">
      <alignment horizontal="center" wrapText="1"/>
    </xf>
    <xf numFmtId="0" fontId="21" fillId="0" borderId="123" xfId="0" applyFont="1" applyFill="1" applyBorder="1" applyAlignment="1">
      <alignment horizontal="left" indent="1"/>
    </xf>
    <xf numFmtId="0" fontId="21" fillId="0" borderId="123" xfId="0" applyFont="1" applyBorder="1" applyAlignment="1">
      <alignment horizontal="left" indent="1"/>
    </xf>
    <xf numFmtId="0" fontId="28" fillId="0" borderId="123" xfId="75" applyFont="1" applyBorder="1" applyAlignment="1">
      <alignment horizontal="center" vertical="center"/>
    </xf>
    <xf numFmtId="0" fontId="19" fillId="0" borderId="123" xfId="75" applyFont="1" applyBorder="1" applyAlignment="1">
      <alignment horizontal="center"/>
    </xf>
    <xf numFmtId="175" fontId="5" fillId="36" borderId="123" xfId="75" applyNumberFormat="1" applyFont="1" applyFill="1" applyBorder="1" applyProtection="1"/>
    <xf numFmtId="172" fontId="6" fillId="38" borderId="139" xfId="1" applyNumberFormat="1" applyFont="1" applyFill="1" applyBorder="1" applyProtection="1"/>
    <xf numFmtId="172" fontId="5" fillId="38" borderId="130" xfId="1" applyNumberFormat="1" applyFont="1" applyFill="1" applyBorder="1" applyProtection="1"/>
    <xf numFmtId="172" fontId="5" fillId="38" borderId="123" xfId="1" applyNumberFormat="1" applyFont="1" applyFill="1" applyBorder="1" applyProtection="1"/>
    <xf numFmtId="172" fontId="6" fillId="38" borderId="123" xfId="1" applyNumberFormat="1" applyFont="1" applyFill="1" applyBorder="1" applyProtection="1"/>
    <xf numFmtId="172" fontId="5" fillId="52" borderId="136" xfId="2" applyNumberFormat="1" applyFont="1" applyFill="1" applyBorder="1" applyAlignment="1">
      <alignment vertical="center"/>
    </xf>
    <xf numFmtId="172" fontId="5" fillId="52" borderId="138" xfId="2" applyNumberFormat="1" applyFont="1" applyFill="1" applyBorder="1" applyAlignment="1">
      <alignment vertical="center"/>
    </xf>
    <xf numFmtId="0" fontId="0" fillId="3" borderId="123" xfId="0" applyFill="1" applyBorder="1" applyAlignment="1">
      <alignment horizontal="center" vertical="center" wrapText="1"/>
    </xf>
    <xf numFmtId="9" fontId="5" fillId="0" borderId="130" xfId="2" applyNumberFormat="1" applyFont="1" applyFill="1" applyBorder="1" applyAlignment="1">
      <alignment vertical="center"/>
    </xf>
    <xf numFmtId="9" fontId="5" fillId="0" borderId="133" xfId="2" applyNumberFormat="1" applyFont="1" applyFill="1" applyBorder="1" applyAlignment="1">
      <alignment vertical="center"/>
    </xf>
    <xf numFmtId="172" fontId="6" fillId="42" borderId="133" xfId="1" applyNumberFormat="1" applyFont="1" applyFill="1" applyBorder="1" applyProtection="1"/>
    <xf numFmtId="172" fontId="6" fillId="42" borderId="133" xfId="2" applyNumberFormat="1" applyFont="1" applyFill="1" applyBorder="1" applyAlignment="1">
      <alignment horizontal="right" vertical="center"/>
    </xf>
    <xf numFmtId="172" fontId="0" fillId="3" borderId="123" xfId="0" applyNumberFormat="1" applyFill="1" applyBorder="1" applyAlignment="1">
      <alignment horizontal="right" vertical="top"/>
    </xf>
    <xf numFmtId="172" fontId="5" fillId="52" borderId="123" xfId="2" applyNumberFormat="1" applyFont="1" applyFill="1" applyBorder="1" applyAlignment="1">
      <alignment horizontal="right" vertical="center"/>
    </xf>
    <xf numFmtId="172" fontId="5" fillId="3" borderId="123" xfId="2" applyNumberFormat="1" applyFont="1" applyFill="1" applyBorder="1"/>
    <xf numFmtId="172" fontId="3" fillId="52" borderId="123" xfId="1" applyNumberFormat="1" applyFont="1" applyFill="1" applyBorder="1" applyAlignment="1">
      <alignment horizontal="right"/>
    </xf>
    <xf numFmtId="178" fontId="0" fillId="51" borderId="123" xfId="0" applyNumberFormat="1" applyFill="1" applyBorder="1" applyAlignment="1">
      <alignment horizontal="right" vertical="top"/>
    </xf>
    <xf numFmtId="14" fontId="5" fillId="3" borderId="123" xfId="2" applyNumberFormat="1" applyFont="1" applyFill="1" applyBorder="1"/>
    <xf numFmtId="0" fontId="5" fillId="3" borderId="123" xfId="2" applyNumberFormat="1" applyFont="1" applyFill="1" applyBorder="1" applyAlignment="1">
      <alignment horizontal="center" vertical="center"/>
    </xf>
    <xf numFmtId="0" fontId="0" fillId="0" borderId="0" xfId="0" applyAlignment="1">
      <alignment horizontal="center"/>
    </xf>
    <xf numFmtId="0" fontId="0" fillId="3" borderId="0" xfId="0" applyFont="1" applyFill="1" applyAlignment="1">
      <alignment horizontal="left" vertical="top" indent="1"/>
    </xf>
    <xf numFmtId="0" fontId="6" fillId="0" borderId="0" xfId="85" applyFont="1" applyFill="1" applyBorder="1" applyAlignment="1">
      <alignment horizontal="left" vertical="center" wrapText="1"/>
    </xf>
    <xf numFmtId="0" fontId="5" fillId="0" borderId="0" xfId="85" applyFont="1" applyFill="1" applyBorder="1" applyAlignment="1">
      <alignment horizontal="left" vertical="center" wrapText="1"/>
    </xf>
    <xf numFmtId="0" fontId="0" fillId="3" borderId="100" xfId="0" applyFill="1" applyBorder="1" applyAlignment="1">
      <alignment horizontal="left" vertical="center" wrapText="1" indent="1"/>
    </xf>
    <xf numFmtId="0" fontId="0" fillId="3" borderId="101" xfId="0" applyFill="1" applyBorder="1" applyAlignment="1">
      <alignment horizontal="left" vertical="center" wrapText="1" indent="1"/>
    </xf>
    <xf numFmtId="0" fontId="0" fillId="3" borderId="95" xfId="0" applyFill="1" applyBorder="1" applyAlignment="1">
      <alignment horizontal="left" vertical="center" wrapText="1" indent="1"/>
    </xf>
    <xf numFmtId="0" fontId="0" fillId="3" borderId="102"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97" xfId="0" applyFill="1" applyBorder="1" applyAlignment="1">
      <alignment horizontal="left" vertical="center" wrapText="1" indent="1"/>
    </xf>
    <xf numFmtId="3" fontId="0" fillId="0" borderId="130" xfId="0" applyNumberFormat="1" applyBorder="1" applyAlignment="1">
      <alignment horizontal="center" vertical="center" wrapText="1"/>
    </xf>
    <xf numFmtId="0" fontId="0" fillId="0" borderId="133" xfId="0" applyBorder="1" applyAlignment="1">
      <alignment horizontal="center" vertical="center" wrapText="1"/>
    </xf>
    <xf numFmtId="0" fontId="0" fillId="0" borderId="134" xfId="0" applyBorder="1" applyAlignment="1">
      <alignment horizontal="center" vertical="center" wrapText="1"/>
    </xf>
    <xf numFmtId="0" fontId="0" fillId="3" borderId="104" xfId="0" applyFill="1" applyBorder="1" applyAlignment="1">
      <alignment horizontal="left" vertical="center" wrapText="1" indent="1"/>
    </xf>
    <xf numFmtId="0" fontId="0" fillId="3" borderId="85" xfId="0" applyFill="1" applyBorder="1" applyAlignment="1">
      <alignment horizontal="left" vertical="center" wrapText="1" indent="1"/>
    </xf>
    <xf numFmtId="0" fontId="0" fillId="3" borderId="99" xfId="0" applyFill="1" applyBorder="1" applyAlignment="1">
      <alignment horizontal="left" vertical="center" wrapText="1" indent="1"/>
    </xf>
    <xf numFmtId="0" fontId="0" fillId="0" borderId="130" xfId="0" applyBorder="1" applyAlignment="1">
      <alignment horizontal="center" vertical="center" wrapText="1"/>
    </xf>
    <xf numFmtId="0" fontId="0" fillId="3" borderId="130" xfId="0" applyFill="1" applyBorder="1" applyAlignment="1">
      <alignment horizontal="left" vertical="center" indent="1"/>
    </xf>
    <xf numFmtId="0" fontId="0" fillId="3" borderId="134" xfId="0" applyFill="1" applyBorder="1" applyAlignment="1">
      <alignment horizontal="left" vertical="center" indent="1"/>
    </xf>
    <xf numFmtId="0" fontId="0" fillId="3" borderId="130" xfId="0" applyFill="1" applyBorder="1" applyAlignment="1">
      <alignment horizontal="left" vertical="center" wrapText="1" indent="1"/>
    </xf>
    <xf numFmtId="0" fontId="0" fillId="3" borderId="134" xfId="0" applyFill="1" applyBorder="1" applyAlignment="1">
      <alignment horizontal="left" vertical="center" wrapText="1" indent="1"/>
    </xf>
    <xf numFmtId="0" fontId="0" fillId="0" borderId="123" xfId="0" applyBorder="1" applyAlignment="1">
      <alignment horizontal="center"/>
    </xf>
    <xf numFmtId="0" fontId="29" fillId="0" borderId="123" xfId="92" applyBorder="1" applyAlignment="1">
      <alignment horizontal="center"/>
    </xf>
    <xf numFmtId="1" fontId="3" fillId="0" borderId="130" xfId="0" applyNumberFormat="1" applyFont="1" applyFill="1" applyBorder="1" applyAlignment="1">
      <alignment horizontal="center" vertical="center"/>
    </xf>
    <xf numFmtId="1" fontId="3" fillId="0" borderId="133" xfId="0" applyNumberFormat="1" applyFont="1" applyFill="1" applyBorder="1" applyAlignment="1">
      <alignment horizontal="center" vertical="center"/>
    </xf>
    <xf numFmtId="1" fontId="3" fillId="0" borderId="134" xfId="0" applyNumberFormat="1" applyFont="1" applyFill="1" applyBorder="1" applyAlignment="1">
      <alignment horizontal="center" vertical="center"/>
    </xf>
    <xf numFmtId="0" fontId="0" fillId="0" borderId="104" xfId="0" applyBorder="1" applyAlignment="1">
      <alignment horizontal="left"/>
    </xf>
    <xf numFmtId="0" fontId="0" fillId="0" borderId="85" xfId="0" applyBorder="1" applyAlignment="1">
      <alignment horizontal="left"/>
    </xf>
    <xf numFmtId="0" fontId="0" fillId="0" borderId="87" xfId="0" applyBorder="1" applyAlignment="1">
      <alignment horizontal="left"/>
    </xf>
    <xf numFmtId="0" fontId="0" fillId="0" borderId="102" xfId="0" applyBorder="1" applyAlignment="1">
      <alignment horizontal="left"/>
    </xf>
    <xf numFmtId="0" fontId="0" fillId="0" borderId="103" xfId="0" applyBorder="1" applyAlignment="1">
      <alignment horizontal="left"/>
    </xf>
    <xf numFmtId="0" fontId="0" fillId="0" borderId="83" xfId="0" applyBorder="1" applyAlignment="1">
      <alignment horizontal="left"/>
    </xf>
    <xf numFmtId="0" fontId="0" fillId="0" borderId="100" xfId="0" applyBorder="1" applyAlignment="1">
      <alignment horizontal="left"/>
    </xf>
    <xf numFmtId="0" fontId="0" fillId="0" borderId="101" xfId="0" applyBorder="1" applyAlignment="1">
      <alignment horizontal="left"/>
    </xf>
    <xf numFmtId="0" fontId="0" fillId="0" borderId="88" xfId="0" applyBorder="1" applyAlignment="1">
      <alignment horizontal="left"/>
    </xf>
    <xf numFmtId="0" fontId="0" fillId="0" borderId="98" xfId="0" applyBorder="1" applyAlignment="1">
      <alignment horizont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0" fillId="53" borderId="0" xfId="0" applyFill="1" applyAlignment="1">
      <alignment horizontal="left" wrapText="1"/>
    </xf>
    <xf numFmtId="3" fontId="0" fillId="0" borderId="134" xfId="0" applyNumberFormat="1" applyBorder="1" applyAlignment="1">
      <alignment horizontal="center" vertical="center" wrapText="1"/>
    </xf>
    <xf numFmtId="0" fontId="5" fillId="36" borderId="123" xfId="75" applyNumberFormat="1" applyFont="1" applyFill="1" applyBorder="1" applyAlignment="1" applyProtection="1">
      <alignment horizontal="left" vertical="top" wrapText="1"/>
    </xf>
    <xf numFmtId="0" fontId="0" fillId="0" borderId="123" xfId="0" applyBorder="1" applyAlignment="1">
      <alignment horizontal="left" vertical="top" wrapText="1"/>
    </xf>
    <xf numFmtId="0" fontId="28" fillId="0" borderId="123" xfId="75" applyFont="1" applyBorder="1" applyAlignment="1">
      <alignment horizontal="center" vertical="center" wrapText="1"/>
    </xf>
    <xf numFmtId="0" fontId="0" fillId="0" borderId="123"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vertical="top"/>
    </xf>
    <xf numFmtId="0" fontId="0" fillId="53" borderId="135" xfId="0" applyNumberFormat="1" applyFont="1" applyFill="1" applyBorder="1" applyAlignment="1">
      <alignment horizontal="center" vertical="top" wrapText="1"/>
    </xf>
    <xf numFmtId="0" fontId="0" fillId="53" borderId="1" xfId="0" applyNumberFormat="1" applyFont="1" applyFill="1" applyBorder="1" applyAlignment="1">
      <alignment horizontal="center" vertical="top" wrapText="1"/>
    </xf>
    <xf numFmtId="0" fontId="0" fillId="53" borderId="109" xfId="0" applyNumberFormat="1" applyFont="1" applyFill="1" applyBorder="1" applyAlignment="1">
      <alignment horizontal="center" vertical="top" wrapText="1"/>
    </xf>
  </cellXfs>
  <cellStyles count="51685">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85">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ont>
        <color rgb="FF006100"/>
      </font>
      <fill>
        <patternFill>
          <bgColor rgb="FFC6EFCE"/>
        </patternFill>
      </fill>
    </dxf>
    <dxf>
      <font>
        <color rgb="FF006100"/>
      </font>
      <fill>
        <patternFill>
          <bgColor rgb="FFC6EFCE"/>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110727</xdr:colOff>
      <xdr:row>2</xdr:row>
      <xdr:rowOff>188118</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936250/Forecomp_November_2020.pdf" TargetMode="External"/><Relationship Id="rId1" Type="http://schemas.openxmlformats.org/officeDocument/2006/relationships/hyperlink" Target="https://www.gov.uk/government/statistics/forecasts-for-the-uk-economy-august-2018"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F33" sqref="F33"/>
    </sheetView>
  </sheetViews>
  <sheetFormatPr defaultRowHeight="12.6"/>
  <cols>
    <col min="1" max="1" width="8.36328125" customWidth="1"/>
    <col min="2" max="2" width="27.08984375" customWidth="1"/>
    <col min="3" max="6" width="14.08984375" customWidth="1"/>
    <col min="7" max="7" width="14.08984375" style="169" customWidth="1"/>
    <col min="8" max="11" width="14.08984375" customWidth="1"/>
  </cols>
  <sheetData>
    <row r="1" spans="1:11" s="18" customFormat="1" ht="21">
      <c r="A1" s="781" t="s">
        <v>0</v>
      </c>
      <c r="B1" s="782"/>
      <c r="C1" s="782"/>
      <c r="D1" s="783"/>
      <c r="E1" s="784"/>
      <c r="F1" s="782"/>
      <c r="G1" s="785"/>
      <c r="H1" s="782"/>
      <c r="I1" s="782"/>
      <c r="J1" s="782"/>
      <c r="K1" s="782"/>
    </row>
    <row r="2" spans="1:11" s="18" customFormat="1" ht="21">
      <c r="A2" s="781" t="str">
        <f>'RFPR cover'!C5</f>
        <v>NGN</v>
      </c>
      <c r="B2" s="782"/>
      <c r="C2" s="782"/>
      <c r="D2" s="784"/>
      <c r="E2" s="784"/>
      <c r="F2" s="782"/>
      <c r="G2" s="785"/>
      <c r="H2" s="782"/>
      <c r="I2" s="782"/>
      <c r="J2" s="782"/>
      <c r="K2" s="782"/>
    </row>
    <row r="3" spans="1:11" s="18" customFormat="1" ht="21">
      <c r="A3" s="781">
        <f>'RFPR cover'!C7</f>
        <v>2021</v>
      </c>
      <c r="B3" s="782"/>
      <c r="C3" s="782"/>
      <c r="D3" s="784"/>
      <c r="E3" s="784"/>
      <c r="F3" s="782"/>
      <c r="G3" s="785"/>
      <c r="H3" s="782"/>
      <c r="I3" s="782"/>
      <c r="J3" s="782"/>
      <c r="K3" s="782"/>
    </row>
    <row r="4" spans="1:11" ht="13.8">
      <c r="A4" s="17"/>
      <c r="B4" s="17"/>
      <c r="C4" s="17"/>
      <c r="D4" s="17"/>
      <c r="E4" s="17"/>
      <c r="H4" s="4"/>
      <c r="I4" s="4"/>
      <c r="J4" s="4"/>
    </row>
    <row r="5" spans="1:11" ht="13.5" customHeight="1">
      <c r="A5" s="17"/>
      <c r="B5" s="869" t="s">
        <v>1</v>
      </c>
      <c r="C5" s="870" t="s">
        <v>2</v>
      </c>
      <c r="D5" s="282"/>
      <c r="E5" s="10"/>
      <c r="F5" s="871"/>
      <c r="G5" s="458" t="s">
        <v>3</v>
      </c>
      <c r="H5" s="4"/>
      <c r="I5" s="4"/>
      <c r="J5" s="4"/>
    </row>
    <row r="6" spans="1:11" ht="13.5" customHeight="1">
      <c r="A6" s="17"/>
      <c r="B6" s="869" t="s">
        <v>4</v>
      </c>
      <c r="C6" s="872" t="str">
        <f>INDEX(Data!$A$73:$A$100,MATCH($C$5,Data!$B$73:$B$100,0),0)&amp;"1"</f>
        <v>GD1</v>
      </c>
      <c r="D6" s="10"/>
      <c r="E6" s="10"/>
      <c r="F6" s="873"/>
      <c r="G6" s="458" t="s">
        <v>5</v>
      </c>
      <c r="H6" s="4"/>
      <c r="I6" s="4"/>
      <c r="J6" s="4"/>
    </row>
    <row r="7" spans="1:11" ht="25.8">
      <c r="A7" s="17"/>
      <c r="B7" s="874" t="s">
        <v>6</v>
      </c>
      <c r="C7" s="875">
        <v>2021</v>
      </c>
      <c r="D7" s="9"/>
      <c r="E7" s="10"/>
      <c r="F7" s="876"/>
      <c r="G7" s="459" t="s">
        <v>7</v>
      </c>
      <c r="H7" s="4"/>
      <c r="I7" s="4"/>
      <c r="J7" s="4"/>
    </row>
    <row r="8" spans="1:11" ht="13.8">
      <c r="A8" s="17"/>
      <c r="B8" s="869" t="s">
        <v>8</v>
      </c>
      <c r="C8" s="877"/>
      <c r="D8" s="10"/>
      <c r="E8" s="9"/>
      <c r="F8" s="878"/>
      <c r="G8" s="458" t="s">
        <v>9</v>
      </c>
      <c r="H8" s="4"/>
      <c r="I8" s="4"/>
      <c r="J8" s="4"/>
    </row>
    <row r="9" spans="1:11" ht="13.8">
      <c r="A9" s="17"/>
      <c r="B9" s="869" t="s">
        <v>10</v>
      </c>
      <c r="C9" s="879"/>
      <c r="D9" s="9"/>
      <c r="E9" s="9"/>
      <c r="F9" s="880"/>
      <c r="G9" s="458" t="s">
        <v>11</v>
      </c>
      <c r="H9" s="4"/>
      <c r="I9" s="4"/>
      <c r="J9" s="4"/>
    </row>
    <row r="10" spans="1:11" ht="13.8">
      <c r="A10" s="17"/>
      <c r="B10" s="869" t="s">
        <v>12</v>
      </c>
      <c r="C10" s="881">
        <f>SUMIF(Data!$B$72:$B$100,C5,Data!$C$72:$C$100)</f>
        <v>6.7000000000000004E-2</v>
      </c>
      <c r="D10" s="9"/>
      <c r="E10" s="9"/>
      <c r="F10" s="882"/>
      <c r="G10" s="458" t="s">
        <v>13</v>
      </c>
      <c r="H10" s="4"/>
      <c r="I10" s="4"/>
      <c r="J10" s="4"/>
    </row>
    <row r="11" spans="1:11" ht="13.8">
      <c r="A11" s="17"/>
      <c r="B11" s="869" t="s">
        <v>14</v>
      </c>
      <c r="C11" s="883">
        <f>SUMIF(Data!$B$72:$B$100,C5,Data!$D$72:$D$100)</f>
        <v>0.63980000000000004</v>
      </c>
      <c r="D11" s="10"/>
      <c r="E11" s="10"/>
      <c r="F11" s="884"/>
      <c r="G11" s="458" t="s">
        <v>15</v>
      </c>
      <c r="H11" s="4"/>
      <c r="I11" s="4"/>
      <c r="J11" s="4"/>
    </row>
    <row r="12" spans="1:11">
      <c r="A12" s="17"/>
      <c r="B12" s="869" t="s">
        <v>16</v>
      </c>
      <c r="C12" s="881">
        <f>SUMIF(Data!$B$72:$B$100,C5,Data!$E$72:$E$100)</f>
        <v>0.65</v>
      </c>
      <c r="D12" s="9"/>
      <c r="E12" s="9"/>
      <c r="F12" s="9"/>
      <c r="G12" s="460"/>
    </row>
    <row r="13" spans="1:11">
      <c r="A13" s="17"/>
      <c r="B13" s="869" t="s">
        <v>17</v>
      </c>
      <c r="C13" s="872">
        <v>2014</v>
      </c>
      <c r="D13" s="9"/>
      <c r="E13" s="9"/>
      <c r="F13" s="885" t="s">
        <v>18</v>
      </c>
    </row>
    <row r="14" spans="1:11">
      <c r="A14" s="17"/>
      <c r="B14" s="886" t="s">
        <v>19</v>
      </c>
      <c r="C14" s="872" t="str">
        <f>INDEX(Data!$H$73:$H$100,MATCH($C$5,Data!$B$73:$B$100,0),0)</f>
        <v>£m 09/10</v>
      </c>
      <c r="D14" s="9"/>
      <c r="E14" s="9"/>
      <c r="F14" s="887">
        <v>0.1</v>
      </c>
      <c r="G14" s="460"/>
    </row>
    <row r="15" spans="1:11">
      <c r="A15" s="17"/>
      <c r="B15" s="9"/>
      <c r="C15" s="9"/>
      <c r="D15" s="9"/>
      <c r="E15" s="9"/>
      <c r="F15" s="9"/>
      <c r="G15" s="460"/>
    </row>
    <row r="85" spans="1:1">
      <c r="A85" s="160"/>
    </row>
  </sheetData>
  <pageMargins left="0.70866141732283472" right="0.70866141732283472" top="0.74803149606299213" bottom="0.74803149606299213" header="0.31496062992125984" footer="0.31496062992125984"/>
  <pageSetup scale="49" orientation="portrait" r:id="rId1"/>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AF36"/>
  <sheetViews>
    <sheetView showGridLines="0" zoomScale="70" zoomScaleNormal="70" workbookViewId="0">
      <pane ySplit="6" topLeftCell="A7" activePane="bottomLeft" state="frozen"/>
      <selection activeCell="B75" sqref="A1:XFD1048576"/>
      <selection pane="bottomLeft" activeCell="G53" sqref="G53"/>
    </sheetView>
  </sheetViews>
  <sheetFormatPr defaultRowHeight="12.6"/>
  <cols>
    <col min="1" max="1" width="8.36328125" customWidth="1"/>
    <col min="2" max="2" width="79.6328125" customWidth="1"/>
    <col min="3" max="3" width="14.08984375" style="97" customWidth="1"/>
    <col min="4" max="11" width="11.08984375" customWidth="1"/>
    <col min="12" max="12" width="5" customWidth="1"/>
    <col min="13" max="13" width="9.90625" bestFit="1" customWidth="1"/>
  </cols>
  <sheetData>
    <row r="1" spans="1:32" s="18" customFormat="1" ht="21">
      <c r="A1" s="888" t="s">
        <v>202</v>
      </c>
      <c r="B1" s="793"/>
      <c r="C1" s="231"/>
      <c r="D1" s="211"/>
      <c r="E1" s="211"/>
      <c r="F1" s="211"/>
      <c r="G1" s="211"/>
      <c r="H1" s="211"/>
      <c r="I1" s="212"/>
      <c r="J1" s="212"/>
      <c r="K1" s="213"/>
      <c r="L1" s="904"/>
    </row>
    <row r="2" spans="1:32" s="18" customFormat="1" ht="21">
      <c r="A2" s="786" t="s">
        <v>2</v>
      </c>
      <c r="B2" s="781"/>
      <c r="C2" s="96"/>
      <c r="D2" s="16"/>
      <c r="E2" s="16"/>
      <c r="F2" s="16"/>
      <c r="G2" s="16"/>
      <c r="H2" s="16"/>
      <c r="I2" s="15"/>
      <c r="J2" s="15"/>
      <c r="K2" s="15"/>
      <c r="L2" s="92"/>
    </row>
    <row r="3" spans="1:32" s="23" customFormat="1" ht="22.8">
      <c r="A3" s="789">
        <v>2021</v>
      </c>
      <c r="B3" s="795" t="s">
        <v>256</v>
      </c>
      <c r="C3" s="233"/>
      <c r="D3" s="232"/>
      <c r="E3" s="232"/>
      <c r="F3" s="232"/>
      <c r="G3" s="232"/>
      <c r="H3" s="232"/>
      <c r="I3" s="210"/>
      <c r="J3" s="210"/>
      <c r="K3" s="210"/>
      <c r="L3" s="215"/>
    </row>
    <row r="4" spans="1:32" s="2" customFormat="1" ht="12.75" customHeight="1">
      <c r="C4" s="97"/>
    </row>
    <row r="5" spans="1:32" s="2" customFormat="1">
      <c r="B5" s="3"/>
      <c r="C5" s="97"/>
      <c r="D5" s="323" t="s">
        <v>257</v>
      </c>
      <c r="E5" s="324" t="s">
        <v>257</v>
      </c>
      <c r="F5" s="324" t="s">
        <v>257</v>
      </c>
      <c r="G5" s="324" t="s">
        <v>257</v>
      </c>
      <c r="H5" s="324" t="s">
        <v>257</v>
      </c>
      <c r="I5" s="324" t="s">
        <v>257</v>
      </c>
      <c r="J5" s="324" t="s">
        <v>257</v>
      </c>
      <c r="K5" s="325" t="s">
        <v>257</v>
      </c>
      <c r="N5" s="816"/>
    </row>
    <row r="6" spans="1:32" s="2" customFormat="1">
      <c r="C6" s="97"/>
      <c r="D6" s="89">
        <v>2014</v>
      </c>
      <c r="E6" s="90">
        <v>2015</v>
      </c>
      <c r="F6" s="90">
        <v>2016</v>
      </c>
      <c r="G6" s="90">
        <v>2017</v>
      </c>
      <c r="H6" s="90">
        <v>2018</v>
      </c>
      <c r="I6" s="90">
        <v>2019</v>
      </c>
      <c r="J6" s="90">
        <v>2020</v>
      </c>
      <c r="K6" s="90">
        <v>2021</v>
      </c>
      <c r="P6" s="166"/>
      <c r="Q6" s="166"/>
      <c r="R6" s="166"/>
      <c r="S6" s="166"/>
      <c r="T6" s="166"/>
      <c r="U6" s="166"/>
      <c r="V6" s="166"/>
      <c r="W6" s="166"/>
    </row>
    <row r="7" spans="1:32" s="2" customFormat="1">
      <c r="C7" s="97"/>
    </row>
    <row r="8" spans="1:32" s="2" customFormat="1">
      <c r="B8" s="34" t="s">
        <v>299</v>
      </c>
      <c r="C8" s="98"/>
      <c r="D8" s="40"/>
      <c r="E8" s="40"/>
      <c r="F8" s="40"/>
      <c r="G8" s="40"/>
      <c r="H8" s="40"/>
      <c r="I8" s="40"/>
      <c r="J8" s="40"/>
      <c r="K8" s="40"/>
    </row>
    <row r="9" spans="1:32" s="2" customFormat="1">
      <c r="B9" s="181" t="s">
        <v>417</v>
      </c>
      <c r="C9" s="111" t="s">
        <v>296</v>
      </c>
      <c r="D9" s="813">
        <v>1.31310306</v>
      </c>
      <c r="E9" s="813">
        <v>2.3632160899999999</v>
      </c>
      <c r="F9" s="813">
        <v>2.9486395199999995</v>
      </c>
      <c r="G9" s="813">
        <v>2.6763269149999998</v>
      </c>
      <c r="H9" s="813">
        <v>2.6270160000000002</v>
      </c>
      <c r="I9" s="813">
        <v>2.8281299999999998</v>
      </c>
      <c r="J9" s="813">
        <v>2.9417209999999998</v>
      </c>
      <c r="K9" s="813">
        <v>1.702259976459441</v>
      </c>
      <c r="P9" s="815"/>
      <c r="Q9" s="815"/>
      <c r="R9" s="815"/>
      <c r="S9" s="815"/>
      <c r="T9" s="815"/>
      <c r="U9" s="815"/>
      <c r="V9" s="815"/>
      <c r="W9" s="815"/>
    </row>
    <row r="10" spans="1:32" s="2" customFormat="1">
      <c r="B10" s="181" t="s">
        <v>418</v>
      </c>
      <c r="C10" s="111" t="s">
        <v>296</v>
      </c>
      <c r="D10" s="504">
        <v>0</v>
      </c>
      <c r="E10" s="504">
        <v>0</v>
      </c>
      <c r="F10" s="504">
        <v>0</v>
      </c>
      <c r="G10" s="504">
        <v>0</v>
      </c>
      <c r="H10" s="504">
        <v>0</v>
      </c>
      <c r="I10" s="504">
        <v>0</v>
      </c>
      <c r="J10" s="504">
        <v>0</v>
      </c>
      <c r="K10" s="504">
        <v>0</v>
      </c>
      <c r="P10" s="815"/>
      <c r="Q10" s="815"/>
      <c r="R10" s="815"/>
      <c r="S10" s="815"/>
      <c r="T10" s="815"/>
      <c r="U10" s="815"/>
      <c r="V10" s="815"/>
      <c r="W10" s="815"/>
    </row>
    <row r="11" spans="1:32" s="2" customFormat="1">
      <c r="B11" s="181" t="s">
        <v>419</v>
      </c>
      <c r="C11" s="111" t="s">
        <v>296</v>
      </c>
      <c r="D11" s="734">
        <v>0.13131030600000002</v>
      </c>
      <c r="E11" s="734">
        <v>0.23632160899999999</v>
      </c>
      <c r="F11" s="734">
        <v>0.29486395199999998</v>
      </c>
      <c r="G11" s="734">
        <v>0.26763269149999996</v>
      </c>
      <c r="H11" s="734">
        <v>0.26270160000000004</v>
      </c>
      <c r="I11" s="734">
        <v>0.28281299999999998</v>
      </c>
      <c r="J11" s="734">
        <v>0.29417209999999999</v>
      </c>
      <c r="K11" s="734">
        <v>0.17022599764594412</v>
      </c>
      <c r="P11" s="815"/>
      <c r="Q11" s="815"/>
      <c r="R11" s="815"/>
      <c r="S11" s="815"/>
      <c r="T11" s="815"/>
      <c r="U11" s="815"/>
      <c r="V11" s="815"/>
      <c r="W11" s="815"/>
    </row>
    <row r="12" spans="1:32" s="5" customFormat="1">
      <c r="B12" s="34" t="s">
        <v>420</v>
      </c>
      <c r="C12" s="111" t="s">
        <v>296</v>
      </c>
      <c r="D12" s="518">
        <v>1.1817927539999999</v>
      </c>
      <c r="E12" s="519">
        <v>2.1268944809999999</v>
      </c>
      <c r="F12" s="519">
        <v>2.6537755679999995</v>
      </c>
      <c r="G12" s="519">
        <v>2.4086942235</v>
      </c>
      <c r="H12" s="519">
        <v>2.3643144</v>
      </c>
      <c r="I12" s="519">
        <v>2.5453169999999998</v>
      </c>
      <c r="J12" s="519">
        <v>2.6475488999999999</v>
      </c>
      <c r="K12" s="519">
        <v>1.5320339788134969</v>
      </c>
      <c r="L12" s="2"/>
      <c r="Y12" s="826"/>
      <c r="Z12" s="826"/>
      <c r="AA12" s="826"/>
      <c r="AB12" s="826"/>
      <c r="AC12" s="826"/>
      <c r="AD12" s="826"/>
      <c r="AE12" s="826"/>
      <c r="AF12" s="826"/>
    </row>
    <row r="13" spans="1:32" s="5" customFormat="1">
      <c r="B13" s="34"/>
      <c r="C13" s="97"/>
      <c r="D13" s="35"/>
      <c r="E13" s="35"/>
      <c r="F13" s="35"/>
      <c r="G13" s="35"/>
      <c r="H13" s="35"/>
      <c r="I13" s="35"/>
      <c r="J13" s="35"/>
      <c r="K13" s="35"/>
      <c r="L13" s="2"/>
    </row>
    <row r="14" spans="1:32" s="2" customFormat="1">
      <c r="B14" s="34" t="s">
        <v>421</v>
      </c>
      <c r="C14" s="98"/>
      <c r="D14" s="40"/>
      <c r="E14" s="40"/>
      <c r="F14" s="40"/>
      <c r="G14" s="40"/>
      <c r="H14" s="40"/>
      <c r="I14" s="40"/>
      <c r="J14" s="40"/>
      <c r="K14" s="40"/>
    </row>
    <row r="15" spans="1:32" s="2" customFormat="1" ht="13.2" customHeight="1">
      <c r="B15" s="181" t="s">
        <v>422</v>
      </c>
      <c r="C15" s="111" t="s">
        <v>296</v>
      </c>
      <c r="D15" s="502"/>
      <c r="E15" s="503"/>
      <c r="F15" s="503"/>
      <c r="G15" s="503"/>
      <c r="H15" s="503"/>
      <c r="I15" s="503"/>
      <c r="J15" s="503"/>
      <c r="K15" s="503"/>
    </row>
    <row r="16" spans="1:32" s="2" customFormat="1">
      <c r="B16" s="181" t="s">
        <v>423</v>
      </c>
      <c r="C16" s="111" t="s">
        <v>296</v>
      </c>
      <c r="D16" s="504"/>
      <c r="E16" s="505"/>
      <c r="F16" s="505"/>
      <c r="G16" s="505"/>
      <c r="H16" s="505"/>
      <c r="I16" s="505"/>
      <c r="J16" s="505"/>
      <c r="K16" s="505"/>
    </row>
    <row r="17" spans="2:23" s="5" customFormat="1">
      <c r="B17" s="34" t="s">
        <v>300</v>
      </c>
      <c r="C17" s="111" t="s">
        <v>296</v>
      </c>
      <c r="D17" s="518">
        <v>0</v>
      </c>
      <c r="E17" s="518">
        <v>0</v>
      </c>
      <c r="F17" s="518">
        <v>0</v>
      </c>
      <c r="G17" s="518">
        <v>0</v>
      </c>
      <c r="H17" s="518">
        <v>0</v>
      </c>
      <c r="I17" s="518">
        <v>0</v>
      </c>
      <c r="J17" s="518">
        <v>0</v>
      </c>
      <c r="K17" s="518">
        <v>0</v>
      </c>
      <c r="L17" s="2"/>
    </row>
    <row r="18" spans="2:23" s="5" customFormat="1">
      <c r="B18" s="34"/>
      <c r="C18" s="97"/>
      <c r="D18" s="35"/>
      <c r="E18" s="35"/>
      <c r="F18" s="35"/>
      <c r="G18" s="35"/>
      <c r="H18" s="35"/>
      <c r="I18" s="35"/>
      <c r="J18" s="35"/>
      <c r="K18" s="35"/>
      <c r="L18" s="2"/>
    </row>
    <row r="19" spans="2:23" s="2" customFormat="1">
      <c r="B19" s="34" t="s">
        <v>424</v>
      </c>
      <c r="C19" s="98"/>
      <c r="D19" s="40"/>
      <c r="E19" s="40"/>
      <c r="F19" s="40"/>
      <c r="G19" s="40"/>
      <c r="H19" s="40"/>
      <c r="I19" s="40"/>
      <c r="J19" s="40"/>
      <c r="K19" s="40"/>
    </row>
    <row r="20" spans="2:23" s="2" customFormat="1">
      <c r="B20" s="181" t="s">
        <v>425</v>
      </c>
      <c r="C20" s="111" t="s">
        <v>296</v>
      </c>
      <c r="D20" s="502">
        <v>0.29727130000000002</v>
      </c>
      <c r="E20" s="502">
        <v>1.603</v>
      </c>
      <c r="F20" s="502">
        <v>3.4544744025000003</v>
      </c>
      <c r="G20" s="502">
        <v>0.25208438999999982</v>
      </c>
      <c r="H20" s="502">
        <v>0.52034579000000014</v>
      </c>
      <c r="I20" s="502">
        <v>4.5620128799999993</v>
      </c>
      <c r="J20" s="502">
        <v>3.1528489599999996</v>
      </c>
      <c r="K20" s="502">
        <v>3.614119989330109</v>
      </c>
      <c r="P20" s="815"/>
      <c r="Q20" s="815"/>
      <c r="R20" s="815"/>
      <c r="S20" s="815"/>
      <c r="T20" s="815"/>
      <c r="U20" s="815"/>
      <c r="V20" s="815"/>
      <c r="W20" s="815"/>
    </row>
    <row r="21" spans="2:23" s="2" customFormat="1">
      <c r="B21" s="181" t="s">
        <v>419</v>
      </c>
      <c r="C21" s="111" t="s">
        <v>296</v>
      </c>
      <c r="D21" s="538">
        <v>0</v>
      </c>
      <c r="E21" s="538">
        <v>0.19909450000000001</v>
      </c>
      <c r="F21" s="538">
        <v>0.91742193000000005</v>
      </c>
      <c r="G21" s="538">
        <v>0.37629345000000003</v>
      </c>
      <c r="H21" s="538">
        <v>0.63786592000000009</v>
      </c>
      <c r="I21" s="538">
        <v>0.74850000000000005</v>
      </c>
      <c r="J21" s="538">
        <v>0</v>
      </c>
      <c r="K21" s="538">
        <v>0.15227786999999998</v>
      </c>
      <c r="P21" s="815"/>
      <c r="Q21" s="815"/>
      <c r="R21" s="815"/>
      <c r="S21" s="815"/>
      <c r="T21" s="815"/>
      <c r="U21" s="815"/>
      <c r="V21" s="815"/>
      <c r="W21" s="815"/>
    </row>
    <row r="22" spans="2:23" s="2" customFormat="1">
      <c r="B22" s="21"/>
      <c r="C22" s="99"/>
      <c r="D22" s="21"/>
      <c r="E22" s="21"/>
      <c r="F22" s="21"/>
      <c r="G22" s="21"/>
      <c r="H22" s="21"/>
      <c r="I22" s="21"/>
      <c r="J22" s="21"/>
      <c r="K22" s="21"/>
    </row>
    <row r="23" spans="2:23" s="2" customFormat="1">
      <c r="B23" s="181" t="s">
        <v>426</v>
      </c>
      <c r="C23" s="111" t="s">
        <v>296</v>
      </c>
      <c r="D23" s="538"/>
      <c r="E23" s="539"/>
      <c r="F23" s="539"/>
      <c r="G23" s="539"/>
      <c r="H23" s="539"/>
      <c r="I23" s="539"/>
      <c r="J23" s="539"/>
      <c r="K23" s="539"/>
    </row>
    <row r="24" spans="2:23" s="2" customFormat="1">
      <c r="B24" s="21"/>
      <c r="C24" s="99"/>
      <c r="D24" s="21"/>
      <c r="E24" s="21"/>
      <c r="F24" s="21"/>
      <c r="G24" s="21"/>
      <c r="H24" s="21"/>
      <c r="I24" s="21"/>
      <c r="J24" s="21"/>
      <c r="K24" s="21"/>
    </row>
    <row r="25" spans="2:23" s="2" customFormat="1">
      <c r="B25" s="59"/>
      <c r="C25" s="109"/>
      <c r="D25" s="59"/>
      <c r="E25" s="59"/>
      <c r="F25" s="59"/>
      <c r="G25" s="59"/>
      <c r="H25" s="59"/>
      <c r="I25" s="59"/>
      <c r="J25" s="59"/>
      <c r="K25" s="59"/>
      <c r="L25" s="59"/>
    </row>
    <row r="26" spans="2:23" s="2" customFormat="1">
      <c r="B26" s="21"/>
      <c r="C26" s="99"/>
      <c r="D26" s="21"/>
      <c r="E26" s="21"/>
      <c r="F26" s="21"/>
      <c r="G26" s="21"/>
      <c r="H26" s="21"/>
      <c r="I26" s="21"/>
      <c r="J26" s="21"/>
      <c r="K26" s="21"/>
    </row>
    <row r="27" spans="2:23" s="2" customFormat="1">
      <c r="B27" s="34" t="s">
        <v>427</v>
      </c>
      <c r="C27" s="99"/>
      <c r="D27" s="21"/>
      <c r="E27" s="21"/>
      <c r="F27" s="21"/>
      <c r="G27" s="21"/>
      <c r="H27" s="21"/>
      <c r="I27" s="21"/>
      <c r="J27" s="21"/>
      <c r="K27" s="21"/>
    </row>
    <row r="28" spans="2:23" s="2" customFormat="1">
      <c r="B28" s="181" t="s">
        <v>428</v>
      </c>
      <c r="C28" s="113" t="s">
        <v>61</v>
      </c>
      <c r="D28" s="586">
        <v>0.11254952983797119</v>
      </c>
      <c r="E28" s="586">
        <v>0.36603235940188261</v>
      </c>
      <c r="F28" s="586">
        <v>1.0082421584821284</v>
      </c>
      <c r="G28" s="586">
        <v>0.52431021228199526</v>
      </c>
      <c r="H28" s="586">
        <v>0.70682829196618502</v>
      </c>
      <c r="I28" s="586">
        <v>0.78544662371341434</v>
      </c>
      <c r="J28" s="586">
        <v>0.21838767797049291</v>
      </c>
      <c r="K28" s="586">
        <v>0.2365516594667737</v>
      </c>
      <c r="L28" s="21"/>
    </row>
    <row r="30" spans="2:23">
      <c r="D30" s="820"/>
      <c r="E30" s="820"/>
      <c r="F30" s="820"/>
      <c r="G30" s="820"/>
      <c r="H30" s="820"/>
      <c r="I30" s="820"/>
      <c r="J30" s="820"/>
    </row>
    <row r="31" spans="2:23">
      <c r="D31" s="820"/>
      <c r="E31" s="820"/>
      <c r="F31" s="820"/>
      <c r="G31" s="820"/>
      <c r="H31" s="820"/>
      <c r="I31" s="820"/>
      <c r="J31" s="820"/>
      <c r="K31" s="820"/>
    </row>
    <row r="33" spans="4:30">
      <c r="D33" s="868"/>
      <c r="E33" s="868"/>
      <c r="F33" s="868"/>
      <c r="G33" s="868"/>
      <c r="H33" s="868"/>
      <c r="I33" s="868"/>
      <c r="J33" s="868"/>
      <c r="K33" s="868"/>
    </row>
    <row r="34" spans="4:30">
      <c r="W34" s="928"/>
      <c r="X34" s="928"/>
      <c r="Y34" s="928"/>
      <c r="Z34" s="928"/>
      <c r="AA34" s="928"/>
      <c r="AB34" s="928"/>
      <c r="AC34" s="928"/>
      <c r="AD34" s="928"/>
    </row>
    <row r="35" spans="4:30">
      <c r="M35" s="868"/>
      <c r="W35" s="928"/>
      <c r="X35" s="928"/>
      <c r="Y35" s="928"/>
      <c r="Z35" s="928"/>
      <c r="AA35" s="928"/>
      <c r="AB35" s="928"/>
      <c r="AC35" s="928"/>
      <c r="AD35" s="928"/>
    </row>
    <row r="36" spans="4:30">
      <c r="W36" s="928"/>
      <c r="X36" s="928"/>
      <c r="Y36" s="928"/>
      <c r="Z36" s="928"/>
      <c r="AA36" s="928"/>
      <c r="AB36" s="928"/>
      <c r="AC36" s="928"/>
      <c r="AD36" s="928"/>
    </row>
  </sheetData>
  <conditionalFormatting sqref="D6:K6">
    <cfRule type="expression" dxfId="53" priority="24">
      <formula>AND(D$5="Actuals",E$5="Forecast")</formula>
    </cfRule>
  </conditionalFormatting>
  <conditionalFormatting sqref="D5:K5">
    <cfRule type="expression" dxfId="5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1"/>
  <sheetViews>
    <sheetView showGridLines="0" topLeftCell="B1" zoomScale="79" zoomScaleNormal="55" workbookViewId="0">
      <pane ySplit="6" topLeftCell="A39" activePane="bottomLeft" state="frozen"/>
      <selection activeCell="B75" sqref="A1:XFD1048576"/>
      <selection pane="bottomLeft" activeCell="B58" sqref="B58"/>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18" customFormat="1" ht="21">
      <c r="A1" s="888" t="s">
        <v>203</v>
      </c>
      <c r="B1" s="793"/>
      <c r="C1" s="211"/>
      <c r="D1" s="211"/>
      <c r="E1" s="211"/>
      <c r="F1" s="211"/>
      <c r="G1" s="211"/>
      <c r="H1" s="211"/>
      <c r="I1" s="212"/>
      <c r="J1" s="212"/>
      <c r="K1" s="213"/>
      <c r="L1" s="213"/>
      <c r="M1" s="213"/>
      <c r="N1" s="904"/>
    </row>
    <row r="2" spans="1:14" s="18" customFormat="1" ht="21">
      <c r="A2" s="786" t="s">
        <v>2</v>
      </c>
      <c r="B2" s="781"/>
      <c r="C2" s="16"/>
      <c r="D2" s="16"/>
      <c r="E2" s="16"/>
      <c r="F2" s="16"/>
      <c r="G2" s="16"/>
      <c r="H2" s="16"/>
      <c r="I2" s="15"/>
      <c r="J2" s="15"/>
      <c r="K2" s="15"/>
      <c r="L2" s="15"/>
      <c r="M2" s="15"/>
      <c r="N2" s="92"/>
    </row>
    <row r="3" spans="1:14" s="18" customFormat="1" ht="22.8">
      <c r="A3" s="789">
        <v>2021</v>
      </c>
      <c r="B3" s="795" t="s">
        <v>256</v>
      </c>
      <c r="C3" s="214"/>
      <c r="D3" s="214"/>
      <c r="E3" s="214"/>
      <c r="F3" s="214"/>
      <c r="G3" s="214"/>
      <c r="H3" s="214"/>
      <c r="I3" s="210"/>
      <c r="J3" s="210"/>
      <c r="K3" s="210"/>
      <c r="L3" s="210"/>
      <c r="M3" s="210"/>
      <c r="N3" s="215"/>
    </row>
    <row r="4" spans="1:14" s="18" customFormat="1" ht="12.75" customHeight="1">
      <c r="A4" s="25"/>
      <c r="B4" s="25"/>
      <c r="C4" s="25"/>
      <c r="D4" s="25"/>
      <c r="E4" s="25"/>
      <c r="F4" s="25"/>
      <c r="G4" s="25"/>
      <c r="H4" s="25"/>
      <c r="I4" s="911"/>
      <c r="J4" s="911"/>
      <c r="K4" s="911"/>
      <c r="L4" s="20"/>
    </row>
    <row r="5" spans="1:14" s="2" customFormat="1">
      <c r="B5" s="3"/>
      <c r="C5" s="3"/>
      <c r="D5" s="323" t="s">
        <v>257</v>
      </c>
      <c r="E5" s="324" t="s">
        <v>257</v>
      </c>
      <c r="F5" s="324" t="s">
        <v>257</v>
      </c>
      <c r="G5" s="324" t="s">
        <v>257</v>
      </c>
      <c r="H5" s="324" t="s">
        <v>257</v>
      </c>
      <c r="I5" s="324" t="s">
        <v>257</v>
      </c>
      <c r="J5" s="324" t="s">
        <v>257</v>
      </c>
      <c r="K5" s="325" t="s">
        <v>257</v>
      </c>
    </row>
    <row r="6" spans="1:14" s="2" customFormat="1" ht="25.2">
      <c r="D6" s="89">
        <v>2014</v>
      </c>
      <c r="E6" s="90">
        <v>2015</v>
      </c>
      <c r="F6" s="90">
        <v>2016</v>
      </c>
      <c r="G6" s="90">
        <v>2017</v>
      </c>
      <c r="H6" s="90">
        <v>2018</v>
      </c>
      <c r="I6" s="90">
        <v>2019</v>
      </c>
      <c r="J6" s="90">
        <v>2020</v>
      </c>
      <c r="K6" s="152">
        <v>2021</v>
      </c>
      <c r="L6" s="73" t="s">
        <v>258</v>
      </c>
      <c r="M6" s="234" t="s">
        <v>259</v>
      </c>
    </row>
    <row r="7" spans="1:14" s="2" customFormat="1"/>
    <row r="8" spans="1:14">
      <c r="B8" s="399" t="s">
        <v>429</v>
      </c>
      <c r="C8" s="111" t="s">
        <v>296</v>
      </c>
      <c r="D8" s="287">
        <v>40.797149999999995</v>
      </c>
      <c r="E8" s="319">
        <v>44.493549999999999</v>
      </c>
      <c r="F8" s="319">
        <v>49.903150000000011</v>
      </c>
      <c r="G8" s="319">
        <v>43.026412790000009</v>
      </c>
      <c r="H8" s="319">
        <v>45.311793480000006</v>
      </c>
      <c r="I8" s="319">
        <v>44.816871799999994</v>
      </c>
      <c r="J8" s="319">
        <v>47.944327550000018</v>
      </c>
      <c r="K8" s="320">
        <v>36.482998830000021</v>
      </c>
      <c r="L8" s="21"/>
      <c r="M8" s="21"/>
    </row>
    <row r="9" spans="1:14">
      <c r="B9" s="6"/>
      <c r="C9" s="111"/>
      <c r="D9" s="185"/>
      <c r="E9" s="185"/>
      <c r="F9" s="185"/>
      <c r="G9" s="185"/>
      <c r="H9" s="185"/>
      <c r="I9" s="185"/>
      <c r="J9" s="185"/>
      <c r="K9" s="185"/>
      <c r="L9" s="21"/>
      <c r="M9" s="21"/>
    </row>
    <row r="10" spans="1:14">
      <c r="B10" s="6" t="s">
        <v>430</v>
      </c>
      <c r="C10" s="8"/>
      <c r="D10" s="186"/>
      <c r="E10" s="186"/>
      <c r="F10" s="186"/>
      <c r="G10" s="186"/>
      <c r="H10" s="186"/>
      <c r="I10" s="186"/>
      <c r="J10" s="186"/>
      <c r="K10" s="186"/>
      <c r="L10" s="21"/>
      <c r="M10" s="21"/>
    </row>
    <row r="11" spans="1:14">
      <c r="B11" s="303" t="s">
        <v>431</v>
      </c>
      <c r="C11" s="111" t="s">
        <v>296</v>
      </c>
      <c r="D11" s="311">
        <v>0</v>
      </c>
      <c r="E11" s="312">
        <v>0</v>
      </c>
      <c r="F11" s="312">
        <v>0</v>
      </c>
      <c r="G11" s="312">
        <v>0</v>
      </c>
      <c r="H11" s="312">
        <v>0</v>
      </c>
      <c r="I11" s="312">
        <v>0</v>
      </c>
      <c r="J11" s="312">
        <v>0</v>
      </c>
      <c r="K11" s="316">
        <v>0</v>
      </c>
      <c r="L11" s="21"/>
      <c r="M11" s="21"/>
    </row>
    <row r="12" spans="1:14">
      <c r="B12" s="303" t="s">
        <v>432</v>
      </c>
      <c r="C12" s="111" t="s">
        <v>296</v>
      </c>
      <c r="D12" s="286">
        <v>0</v>
      </c>
      <c r="E12" s="313">
        <v>0</v>
      </c>
      <c r="F12" s="313">
        <v>-4.0759999999999996</v>
      </c>
      <c r="G12" s="313">
        <v>3.2345999999999999</v>
      </c>
      <c r="H12" s="313">
        <v>4.1245830000000003</v>
      </c>
      <c r="I12" s="313">
        <v>3.2507999999999999</v>
      </c>
      <c r="J12" s="313">
        <v>-0.77252900000000002</v>
      </c>
      <c r="K12" s="317">
        <v>0.54401900000000003</v>
      </c>
      <c r="L12" s="21"/>
      <c r="M12" s="21"/>
    </row>
    <row r="13" spans="1:14">
      <c r="B13" s="303" t="s">
        <v>433</v>
      </c>
      <c r="C13" s="111" t="s">
        <v>296</v>
      </c>
      <c r="D13" s="286">
        <v>0</v>
      </c>
      <c r="E13" s="313">
        <v>0</v>
      </c>
      <c r="F13" s="313">
        <v>0</v>
      </c>
      <c r="G13" s="313">
        <v>0</v>
      </c>
      <c r="H13" s="313">
        <v>0</v>
      </c>
      <c r="I13" s="313">
        <v>0</v>
      </c>
      <c r="J13" s="313">
        <v>0</v>
      </c>
      <c r="K13" s="317">
        <v>0</v>
      </c>
      <c r="L13" s="21"/>
      <c r="M13" s="21"/>
    </row>
    <row r="14" spans="1:14">
      <c r="B14" s="303" t="s">
        <v>434</v>
      </c>
      <c r="C14" s="111" t="s">
        <v>296</v>
      </c>
      <c r="D14" s="286">
        <v>0</v>
      </c>
      <c r="E14" s="313">
        <v>0</v>
      </c>
      <c r="F14" s="313">
        <v>0</v>
      </c>
      <c r="G14" s="313">
        <v>0</v>
      </c>
      <c r="H14" s="313">
        <v>0</v>
      </c>
      <c r="I14" s="313">
        <v>0</v>
      </c>
      <c r="J14" s="313">
        <v>0</v>
      </c>
      <c r="K14" s="317">
        <v>0</v>
      </c>
      <c r="L14" s="21"/>
      <c r="M14" s="21"/>
    </row>
    <row r="15" spans="1:14">
      <c r="B15" s="303" t="s">
        <v>435</v>
      </c>
      <c r="C15" s="111" t="s">
        <v>296</v>
      </c>
      <c r="D15" s="286">
        <v>0</v>
      </c>
      <c r="E15" s="313">
        <v>0</v>
      </c>
      <c r="F15" s="313">
        <v>0</v>
      </c>
      <c r="G15" s="313">
        <v>0</v>
      </c>
      <c r="H15" s="313">
        <v>0</v>
      </c>
      <c r="I15" s="313">
        <v>0</v>
      </c>
      <c r="J15" s="313">
        <v>0</v>
      </c>
      <c r="K15" s="317">
        <v>0</v>
      </c>
      <c r="L15" s="21"/>
      <c r="M15" s="21"/>
    </row>
    <row r="16" spans="1:14">
      <c r="B16" s="303" t="s">
        <v>436</v>
      </c>
      <c r="C16" s="111" t="s">
        <v>296</v>
      </c>
      <c r="D16" s="286">
        <v>0.9</v>
      </c>
      <c r="E16" s="313">
        <v>1.823</v>
      </c>
      <c r="F16" s="313">
        <v>-0.39700000000000002</v>
      </c>
      <c r="G16" s="313">
        <v>4.8000000000000001E-2</v>
      </c>
      <c r="H16" s="313">
        <v>-0.3</v>
      </c>
      <c r="I16" s="313">
        <v>0.8</v>
      </c>
      <c r="J16" s="313">
        <v>0.49099999999999999</v>
      </c>
      <c r="K16" s="317">
        <v>1.73</v>
      </c>
      <c r="L16" s="21"/>
    </row>
    <row r="17" spans="2:12">
      <c r="B17" s="303" t="s">
        <v>437</v>
      </c>
      <c r="C17" s="111" t="s">
        <v>296</v>
      </c>
      <c r="D17" s="286">
        <v>-0.49199999999999999</v>
      </c>
      <c r="E17" s="313">
        <v>-0.501</v>
      </c>
      <c r="F17" s="313">
        <v>-0.188</v>
      </c>
      <c r="G17" s="313">
        <v>-0.35320000000000001</v>
      </c>
      <c r="H17" s="313">
        <v>-0.319691</v>
      </c>
      <c r="I17" s="313">
        <v>-0.33800000000000002</v>
      </c>
      <c r="J17" s="313">
        <v>-0.31698721999999996</v>
      </c>
      <c r="K17" s="317">
        <v>-0.29333273999999998</v>
      </c>
      <c r="L17" s="21"/>
    </row>
    <row r="18" spans="2:12" ht="12.75" customHeight="1">
      <c r="B18" s="303" t="s">
        <v>438</v>
      </c>
      <c r="C18" s="111" t="s">
        <v>296</v>
      </c>
      <c r="D18" s="286">
        <v>-0.47599999999999998</v>
      </c>
      <c r="E18" s="313">
        <v>-0.45500000000000002</v>
      </c>
      <c r="F18" s="313">
        <v>-0.49099999999999999</v>
      </c>
      <c r="G18" s="313">
        <v>-0.29099999999999998</v>
      </c>
      <c r="H18" s="313">
        <v>-0.20699999999999999</v>
      </c>
      <c r="I18" s="313">
        <v>-0.153</v>
      </c>
      <c r="J18" s="313">
        <v>-0.21967346000000001</v>
      </c>
      <c r="K18" s="317">
        <v>-0.17481204</v>
      </c>
      <c r="L18" s="21"/>
    </row>
    <row r="19" spans="2:12">
      <c r="B19" s="303" t="s">
        <v>439</v>
      </c>
      <c r="C19" s="111" t="s">
        <v>296</v>
      </c>
      <c r="D19" s="286">
        <v>0.85399999999999998</v>
      </c>
      <c r="E19" s="313">
        <v>-2.1829999999999998</v>
      </c>
      <c r="F19" s="313">
        <v>-0.158</v>
      </c>
      <c r="G19" s="313">
        <v>-0.19800000000000001</v>
      </c>
      <c r="H19" s="313">
        <v>1.0999999999999999E-2</v>
      </c>
      <c r="I19" s="313">
        <v>-0.105</v>
      </c>
      <c r="J19" s="313">
        <v>-0.25881720000000003</v>
      </c>
      <c r="K19" s="317">
        <v>0.15371654999999998</v>
      </c>
      <c r="L19" s="21"/>
    </row>
    <row r="20" spans="2:12">
      <c r="B20" s="303" t="s">
        <v>440</v>
      </c>
      <c r="C20" s="111" t="s">
        <v>296</v>
      </c>
      <c r="D20" s="286">
        <v>0</v>
      </c>
      <c r="E20" s="313">
        <v>0</v>
      </c>
      <c r="F20" s="313">
        <v>0</v>
      </c>
      <c r="G20" s="313">
        <v>0</v>
      </c>
      <c r="H20" s="313">
        <v>-1.5262</v>
      </c>
      <c r="I20" s="313">
        <v>0.34121800000000002</v>
      </c>
      <c r="J20" s="313">
        <v>-0.21181246999999992</v>
      </c>
      <c r="K20" s="317">
        <v>1.4019659999999998</v>
      </c>
      <c r="L20" s="21"/>
    </row>
    <row r="21" spans="2:12">
      <c r="B21" s="303" t="s">
        <v>441</v>
      </c>
      <c r="C21" s="111" t="s">
        <v>296</v>
      </c>
      <c r="D21" s="286">
        <v>0</v>
      </c>
      <c r="E21" s="313">
        <v>0</v>
      </c>
      <c r="F21" s="313">
        <v>-0.2</v>
      </c>
      <c r="G21" s="313">
        <v>-0.1</v>
      </c>
      <c r="H21" s="313">
        <v>0</v>
      </c>
      <c r="I21" s="313">
        <v>-0.109</v>
      </c>
      <c r="J21" s="313">
        <v>-0.11044107999999372</v>
      </c>
      <c r="K21" s="317">
        <v>-1.707022000000108E-2</v>
      </c>
      <c r="L21" s="21"/>
    </row>
    <row r="22" spans="2:12">
      <c r="B22" s="303" t="s">
        <v>442</v>
      </c>
      <c r="C22" s="111" t="s">
        <v>296</v>
      </c>
      <c r="D22" s="286">
        <v>0.41099999999999998</v>
      </c>
      <c r="E22" s="313">
        <v>0.42</v>
      </c>
      <c r="F22" s="313">
        <v>0.45300000000000001</v>
      </c>
      <c r="G22" s="313">
        <v>0</v>
      </c>
      <c r="H22" s="313">
        <v>0</v>
      </c>
      <c r="I22" s="313">
        <v>0</v>
      </c>
      <c r="J22" s="313">
        <v>0</v>
      </c>
      <c r="K22" s="317">
        <v>0</v>
      </c>
      <c r="L22" s="21"/>
    </row>
    <row r="23" spans="2:12">
      <c r="B23" s="303" t="s">
        <v>443</v>
      </c>
      <c r="C23" s="111" t="s">
        <v>296</v>
      </c>
      <c r="D23" s="286">
        <v>0</v>
      </c>
      <c r="E23" s="313">
        <v>0</v>
      </c>
      <c r="F23" s="313">
        <v>0</v>
      </c>
      <c r="G23" s="313">
        <v>0</v>
      </c>
      <c r="H23" s="313">
        <v>-0.03</v>
      </c>
      <c r="I23" s="313">
        <v>-5.0000000000000001E-3</v>
      </c>
      <c r="J23" s="313">
        <v>-7.6154500000000002E-3</v>
      </c>
      <c r="K23" s="317">
        <v>0</v>
      </c>
      <c r="L23" s="21"/>
    </row>
    <row r="24" spans="2:12">
      <c r="B24" s="303" t="s">
        <v>444</v>
      </c>
      <c r="C24" s="111" t="s">
        <v>296</v>
      </c>
      <c r="D24" s="286">
        <v>0</v>
      </c>
      <c r="E24" s="313">
        <v>0</v>
      </c>
      <c r="F24" s="313">
        <v>0</v>
      </c>
      <c r="G24" s="313">
        <v>0</v>
      </c>
      <c r="H24" s="313">
        <v>0</v>
      </c>
      <c r="I24" s="313">
        <v>0</v>
      </c>
      <c r="J24" s="313">
        <v>0</v>
      </c>
      <c r="K24" s="317">
        <v>0</v>
      </c>
      <c r="L24" s="21"/>
    </row>
    <row r="25" spans="2:12">
      <c r="B25" s="303" t="s">
        <v>445</v>
      </c>
      <c r="C25" s="111" t="s">
        <v>296</v>
      </c>
      <c r="D25" s="286">
        <v>0</v>
      </c>
      <c r="E25" s="313">
        <v>0</v>
      </c>
      <c r="F25" s="313">
        <v>0</v>
      </c>
      <c r="G25" s="313">
        <v>0</v>
      </c>
      <c r="H25" s="313">
        <v>0</v>
      </c>
      <c r="I25" s="313">
        <v>0</v>
      </c>
      <c r="J25" s="313">
        <v>0</v>
      </c>
      <c r="K25" s="317">
        <v>0</v>
      </c>
      <c r="L25" s="21"/>
    </row>
    <row r="26" spans="2:12">
      <c r="B26" s="303" t="s">
        <v>446</v>
      </c>
      <c r="C26" s="111" t="s">
        <v>296</v>
      </c>
      <c r="D26" s="286">
        <v>0</v>
      </c>
      <c r="E26" s="313">
        <v>0</v>
      </c>
      <c r="F26" s="313">
        <v>0</v>
      </c>
      <c r="G26" s="313">
        <v>0</v>
      </c>
      <c r="H26" s="313">
        <v>0</v>
      </c>
      <c r="I26" s="313">
        <v>0</v>
      </c>
      <c r="J26" s="313">
        <v>0</v>
      </c>
      <c r="K26" s="317">
        <v>0</v>
      </c>
      <c r="L26" s="21"/>
    </row>
    <row r="27" spans="2:12">
      <c r="B27" s="303" t="s">
        <v>447</v>
      </c>
      <c r="C27" s="111" t="s">
        <v>296</v>
      </c>
      <c r="D27" s="314">
        <v>0</v>
      </c>
      <c r="E27" s="315">
        <v>0</v>
      </c>
      <c r="F27" s="315">
        <v>0</v>
      </c>
      <c r="G27" s="315">
        <v>0</v>
      </c>
      <c r="H27" s="315">
        <v>0</v>
      </c>
      <c r="I27" s="315">
        <v>0</v>
      </c>
      <c r="J27" s="315">
        <v>0</v>
      </c>
      <c r="K27" s="318">
        <v>0</v>
      </c>
      <c r="L27" s="21"/>
    </row>
    <row r="28" spans="2:12">
      <c r="B28" s="962" t="s">
        <v>448</v>
      </c>
      <c r="C28" s="111" t="s">
        <v>296</v>
      </c>
      <c r="D28" s="103">
        <v>41.994149999999998</v>
      </c>
      <c r="E28" s="104">
        <v>43.597550000000005</v>
      </c>
      <c r="F28" s="104">
        <v>44.846150000000009</v>
      </c>
      <c r="G28" s="104">
        <v>45.366812790000012</v>
      </c>
      <c r="H28" s="104">
        <v>47.064485480000009</v>
      </c>
      <c r="I28" s="104">
        <v>48.498889799999986</v>
      </c>
      <c r="J28" s="104">
        <v>46.537451670000017</v>
      </c>
      <c r="K28" s="105">
        <v>39.82748538000002</v>
      </c>
      <c r="L28" s="21"/>
    </row>
    <row r="29" spans="2:12">
      <c r="B29" s="304" t="s">
        <v>449</v>
      </c>
      <c r="C29" s="111" t="s">
        <v>296</v>
      </c>
      <c r="D29" s="321"/>
      <c r="E29" s="322"/>
      <c r="F29" s="322"/>
      <c r="G29" s="587"/>
      <c r="H29" s="587"/>
      <c r="I29" s="587"/>
      <c r="J29" s="587"/>
      <c r="K29" s="588"/>
      <c r="L29" s="21"/>
    </row>
    <row r="30" spans="2:12">
      <c r="B30" s="962" t="s">
        <v>450</v>
      </c>
      <c r="C30" s="111" t="s">
        <v>296</v>
      </c>
      <c r="D30" s="103">
        <v>41.994149999999998</v>
      </c>
      <c r="E30" s="104">
        <v>43.597550000000005</v>
      </c>
      <c r="F30" s="104">
        <v>44.846150000000009</v>
      </c>
      <c r="G30" s="104">
        <v>45.366812790000012</v>
      </c>
      <c r="H30" s="104">
        <v>47.064485480000009</v>
      </c>
      <c r="I30" s="104">
        <v>48.498889799999986</v>
      </c>
      <c r="J30" s="104">
        <v>46.537451670000017</v>
      </c>
      <c r="K30" s="105">
        <v>39.82748538000002</v>
      </c>
    </row>
    <row r="31" spans="2:12">
      <c r="B31" s="169" t="s">
        <v>451</v>
      </c>
      <c r="C31" s="111" t="s">
        <v>296</v>
      </c>
      <c r="D31" s="494">
        <v>-5.6246000000000009</v>
      </c>
      <c r="E31" s="494">
        <v>-4.0211999999999932</v>
      </c>
      <c r="F31" s="494">
        <v>-2.77259999999999</v>
      </c>
      <c r="G31" s="494">
        <v>-2.251937209999987</v>
      </c>
      <c r="H31" s="494">
        <v>-0.5542645199999896</v>
      </c>
      <c r="I31" s="494">
        <v>0.8808977199999859</v>
      </c>
      <c r="J31" s="494">
        <v>7.4837218900000195</v>
      </c>
      <c r="K31" s="494">
        <v>3.9587353800000216</v>
      </c>
    </row>
    <row r="32" spans="2:12">
      <c r="B32" s="169" t="s">
        <v>452</v>
      </c>
      <c r="C32" s="111" t="s">
        <v>296</v>
      </c>
      <c r="D32" s="498">
        <v>47.618749999999999</v>
      </c>
      <c r="E32" s="498">
        <v>47.618749999999999</v>
      </c>
      <c r="F32" s="498">
        <v>47.618749999999999</v>
      </c>
      <c r="G32" s="498">
        <v>47.618749999999999</v>
      </c>
      <c r="H32" s="498">
        <v>47.618749999999999</v>
      </c>
      <c r="I32" s="498">
        <v>47.61799208</v>
      </c>
      <c r="J32" s="498">
        <v>39.053729779999998</v>
      </c>
      <c r="K32" s="590">
        <v>35.868749999999999</v>
      </c>
    </row>
    <row r="33" spans="2:14">
      <c r="B33" s="169"/>
      <c r="D33" s="182" t="s">
        <v>324</v>
      </c>
      <c r="E33" s="183" t="s">
        <v>324</v>
      </c>
      <c r="F33" s="183" t="s">
        <v>324</v>
      </c>
      <c r="G33" s="183" t="s">
        <v>324</v>
      </c>
      <c r="H33" s="183" t="s">
        <v>324</v>
      </c>
      <c r="I33" s="183" t="s">
        <v>324</v>
      </c>
      <c r="J33" s="183" t="s">
        <v>324</v>
      </c>
      <c r="K33" s="184" t="s">
        <v>324</v>
      </c>
    </row>
    <row r="34" spans="2:14">
      <c r="D34" s="12"/>
      <c r="E34" s="12"/>
      <c r="F34" s="12"/>
      <c r="G34" s="12"/>
      <c r="H34" s="12"/>
      <c r="I34" s="12"/>
      <c r="J34" s="12"/>
      <c r="K34" s="12"/>
    </row>
    <row r="35" spans="2:14">
      <c r="B35" s="169" t="s">
        <v>453</v>
      </c>
      <c r="C35" s="111" t="s">
        <v>296</v>
      </c>
      <c r="D35" s="494">
        <v>0</v>
      </c>
      <c r="E35" s="495">
        <v>0</v>
      </c>
      <c r="F35" s="495">
        <v>0</v>
      </c>
      <c r="G35" s="495">
        <v>0</v>
      </c>
      <c r="H35" s="495">
        <v>0</v>
      </c>
      <c r="I35" s="495">
        <v>0</v>
      </c>
      <c r="J35" s="495">
        <v>0</v>
      </c>
      <c r="K35" s="589">
        <v>0</v>
      </c>
    </row>
    <row r="36" spans="2:14">
      <c r="D36" s="12"/>
      <c r="E36" s="12"/>
      <c r="F36" s="12"/>
      <c r="G36" s="12"/>
      <c r="H36" s="12"/>
      <c r="I36" s="12"/>
      <c r="J36" s="12"/>
      <c r="K36" s="12"/>
    </row>
    <row r="37" spans="2:14">
      <c r="B37" s="169" t="s">
        <v>454</v>
      </c>
      <c r="C37" s="111" t="s">
        <v>296</v>
      </c>
      <c r="D37" s="763">
        <v>34.868553673240037</v>
      </c>
      <c r="E37" s="763">
        <v>24.035249728879212</v>
      </c>
      <c r="F37" s="763">
        <v>13.338532729178388</v>
      </c>
      <c r="G37" s="763">
        <v>27.714968296246184</v>
      </c>
      <c r="H37" s="763">
        <v>50.631763872117013</v>
      </c>
      <c r="I37" s="763">
        <v>44.352298223405384</v>
      </c>
      <c r="J37" s="763">
        <v>39.052434269416956</v>
      </c>
      <c r="K37" s="763">
        <v>18.251553392571825</v>
      </c>
      <c r="N37" s="270"/>
    </row>
    <row r="38" spans="2:14" s="18" customFormat="1">
      <c r="B38" s="168"/>
      <c r="C38" s="708"/>
      <c r="D38" s="710"/>
      <c r="E38" s="710"/>
      <c r="F38" s="710"/>
      <c r="G38" s="710"/>
      <c r="H38" s="710"/>
      <c r="I38" s="710"/>
      <c r="J38" s="710"/>
      <c r="K38" s="710"/>
      <c r="L38"/>
      <c r="M38"/>
      <c r="N38" s="709"/>
    </row>
    <row r="39" spans="2:14">
      <c r="B39" s="169" t="s">
        <v>455</v>
      </c>
      <c r="C39" s="111" t="s">
        <v>296</v>
      </c>
      <c r="D39" s="74">
        <v>7.1255963267599611</v>
      </c>
      <c r="E39" s="74">
        <v>19.562300271120794</v>
      </c>
      <c r="F39" s="74">
        <v>31.507617270821619</v>
      </c>
      <c r="G39" s="74">
        <v>17.651844493753828</v>
      </c>
      <c r="H39" s="74">
        <v>-3.5672783921170037</v>
      </c>
      <c r="I39" s="74">
        <v>4.1465915765946022</v>
      </c>
      <c r="J39" s="74">
        <v>7.485017400583061</v>
      </c>
      <c r="K39" s="74">
        <v>21.575931987428195</v>
      </c>
    </row>
    <row r="40" spans="2:14">
      <c r="B40" s="169"/>
      <c r="C40" s="111"/>
      <c r="D40" s="111"/>
      <c r="E40" s="111"/>
      <c r="F40" s="111"/>
      <c r="G40" s="111"/>
      <c r="H40" s="111"/>
      <c r="I40" s="111"/>
      <c r="J40" s="111"/>
      <c r="K40" s="111"/>
      <c r="L40" s="111"/>
      <c r="N40" s="270"/>
    </row>
    <row r="41" spans="2:14">
      <c r="B41" s="737" t="s">
        <v>45</v>
      </c>
      <c r="C41" s="111" t="s">
        <v>294</v>
      </c>
      <c r="D41" s="421">
        <v>1.1666890673736021</v>
      </c>
      <c r="E41" s="421">
        <v>1.1895563269638081</v>
      </c>
      <c r="F41" s="421">
        <v>1.2023757108362261</v>
      </c>
      <c r="G41" s="421">
        <v>1.2281396135646323</v>
      </c>
      <c r="H41" s="421">
        <v>1.2740965949380583</v>
      </c>
      <c r="I41" s="421">
        <v>1.3130274787154661</v>
      </c>
      <c r="J41" s="421">
        <v>1.3470178479563604</v>
      </c>
      <c r="K41" s="421">
        <v>1.3633549152558082</v>
      </c>
      <c r="L41" s="111"/>
      <c r="N41" s="270"/>
    </row>
    <row r="42" spans="2:14">
      <c r="L42" s="113"/>
      <c r="M42" s="113"/>
      <c r="N42" s="113"/>
    </row>
    <row r="43" spans="2:14">
      <c r="B43" s="719" t="s">
        <v>456</v>
      </c>
      <c r="C43" s="114" t="s">
        <v>61</v>
      </c>
      <c r="D43" s="106">
        <v>6.1075367259597133</v>
      </c>
      <c r="E43" s="107">
        <v>16.445039068516486</v>
      </c>
      <c r="F43" s="107">
        <v>26.204469191172166</v>
      </c>
      <c r="G43" s="107">
        <v>14.372832126569035</v>
      </c>
      <c r="H43" s="107">
        <v>-2.799849247136895</v>
      </c>
      <c r="I43" s="107">
        <v>3.1580386883077343</v>
      </c>
      <c r="J43" s="107">
        <v>5.5567321635262807</v>
      </c>
      <c r="K43" s="108">
        <v>15.825616459804872</v>
      </c>
      <c r="L43" s="595">
        <v>84.870415176719391</v>
      </c>
      <c r="M43" s="596">
        <v>84.870415176719391</v>
      </c>
    </row>
    <row r="44" spans="2:14">
      <c r="B44" s="169"/>
      <c r="C44" s="48"/>
      <c r="D44" s="697"/>
      <c r="E44" s="697"/>
      <c r="F44" s="697"/>
      <c r="G44" s="697"/>
      <c r="H44" s="697"/>
      <c r="I44" s="697"/>
      <c r="J44" s="697"/>
      <c r="K44" s="697"/>
      <c r="L44" s="714"/>
      <c r="M44" s="714"/>
    </row>
    <row r="45" spans="2:14">
      <c r="B45" s="719" t="s">
        <v>457</v>
      </c>
      <c r="C45" s="111"/>
      <c r="D45" s="697"/>
      <c r="E45" s="697"/>
      <c r="F45" s="697"/>
      <c r="G45" s="697"/>
      <c r="H45" s="697"/>
      <c r="I45" s="697"/>
      <c r="J45" s="697"/>
      <c r="K45" s="697"/>
      <c r="L45" s="714"/>
      <c r="M45" s="714"/>
    </row>
    <row r="46" spans="2:14">
      <c r="B46" s="303" t="s">
        <v>458</v>
      </c>
      <c r="C46" s="111" t="s">
        <v>296</v>
      </c>
      <c r="D46" s="762">
        <v>0.49199999999999999</v>
      </c>
      <c r="E46" s="762">
        <v>0.501</v>
      </c>
      <c r="F46" s="762">
        <v>0.188</v>
      </c>
      <c r="G46" s="762">
        <v>0.35320000000000001</v>
      </c>
      <c r="H46" s="762">
        <v>0.319691</v>
      </c>
      <c r="I46" s="762">
        <v>0.33800000000000002</v>
      </c>
      <c r="J46" s="762">
        <v>0.31698721999999996</v>
      </c>
      <c r="K46" s="762">
        <v>0.29333273999999998</v>
      </c>
      <c r="L46" s="595">
        <v>2.80221096</v>
      </c>
      <c r="M46" s="595">
        <v>2.80221096</v>
      </c>
    </row>
    <row r="47" spans="2:14">
      <c r="B47" s="303" t="s">
        <v>459</v>
      </c>
      <c r="C47" s="111" t="s">
        <v>296</v>
      </c>
      <c r="D47" s="321"/>
      <c r="E47" s="322"/>
      <c r="F47" s="322"/>
      <c r="G47" s="587"/>
      <c r="H47" s="587"/>
      <c r="I47" s="587"/>
      <c r="J47" s="587"/>
      <c r="K47" s="587"/>
      <c r="L47" s="595">
        <v>0</v>
      </c>
      <c r="M47" s="595">
        <v>0</v>
      </c>
    </row>
    <row r="48" spans="2:14">
      <c r="B48" s="303" t="s">
        <v>460</v>
      </c>
      <c r="C48" s="111" t="s">
        <v>296</v>
      </c>
      <c r="D48" s="762">
        <v>0</v>
      </c>
      <c r="E48" s="762">
        <v>0</v>
      </c>
      <c r="F48" s="762">
        <v>0</v>
      </c>
      <c r="G48" s="762">
        <v>0</v>
      </c>
      <c r="H48" s="762">
        <v>0</v>
      </c>
      <c r="I48" s="762">
        <v>0</v>
      </c>
      <c r="J48" s="762">
        <v>0</v>
      </c>
      <c r="K48" s="762">
        <v>0</v>
      </c>
      <c r="L48" s="595">
        <v>0</v>
      </c>
      <c r="M48" s="595">
        <v>0</v>
      </c>
    </row>
    <row r="49" spans="1:14">
      <c r="B49" s="303" t="s">
        <v>461</v>
      </c>
      <c r="C49" s="111" t="s">
        <v>296</v>
      </c>
      <c r="D49" s="762">
        <v>0</v>
      </c>
      <c r="E49" s="762">
        <v>0</v>
      </c>
      <c r="F49" s="762">
        <v>0</v>
      </c>
      <c r="G49" s="762">
        <v>0</v>
      </c>
      <c r="H49" s="762">
        <v>0</v>
      </c>
      <c r="I49" s="762">
        <v>0</v>
      </c>
      <c r="J49" s="762">
        <v>0</v>
      </c>
      <c r="K49" s="762">
        <v>0</v>
      </c>
      <c r="L49" s="595">
        <v>0</v>
      </c>
      <c r="M49" s="595">
        <v>0</v>
      </c>
    </row>
    <row r="50" spans="1:14">
      <c r="B50" s="303" t="s">
        <v>462</v>
      </c>
      <c r="C50" s="111" t="s">
        <v>296</v>
      </c>
      <c r="D50" s="762">
        <v>0</v>
      </c>
      <c r="E50" s="762">
        <v>0</v>
      </c>
      <c r="F50" s="762">
        <v>0</v>
      </c>
      <c r="G50" s="762">
        <v>0</v>
      </c>
      <c r="H50" s="762">
        <v>0</v>
      </c>
      <c r="I50" s="762">
        <v>0</v>
      </c>
      <c r="J50" s="762">
        <v>0</v>
      </c>
      <c r="K50" s="762">
        <v>0</v>
      </c>
      <c r="L50" s="595">
        <v>0</v>
      </c>
      <c r="M50" s="595">
        <v>0</v>
      </c>
    </row>
    <row r="51" spans="1:14">
      <c r="B51" s="303" t="s">
        <v>462</v>
      </c>
      <c r="C51" s="111" t="s">
        <v>296</v>
      </c>
      <c r="D51" s="762">
        <v>0</v>
      </c>
      <c r="E51" s="762">
        <v>0</v>
      </c>
      <c r="F51" s="762">
        <v>0</v>
      </c>
      <c r="G51" s="762">
        <v>0</v>
      </c>
      <c r="H51" s="762">
        <v>0</v>
      </c>
      <c r="I51" s="762">
        <v>0</v>
      </c>
      <c r="J51" s="762">
        <v>0</v>
      </c>
      <c r="K51" s="762">
        <v>0</v>
      </c>
      <c r="L51" s="595">
        <v>0</v>
      </c>
      <c r="M51" s="595">
        <v>0</v>
      </c>
    </row>
    <row r="52" spans="1:14">
      <c r="B52" s="303" t="s">
        <v>462</v>
      </c>
      <c r="C52" s="111" t="s">
        <v>296</v>
      </c>
      <c r="D52" s="762">
        <v>0</v>
      </c>
      <c r="E52" s="762">
        <v>0</v>
      </c>
      <c r="F52" s="762">
        <v>0</v>
      </c>
      <c r="G52" s="762">
        <v>0</v>
      </c>
      <c r="H52" s="762">
        <v>0</v>
      </c>
      <c r="I52" s="762">
        <v>0</v>
      </c>
      <c r="J52" s="762">
        <v>0</v>
      </c>
      <c r="K52" s="762">
        <v>0</v>
      </c>
      <c r="L52" s="595">
        <v>0</v>
      </c>
      <c r="M52" s="595">
        <v>0</v>
      </c>
    </row>
    <row r="53" spans="1:14">
      <c r="B53" s="303" t="s">
        <v>462</v>
      </c>
      <c r="C53" s="111" t="s">
        <v>296</v>
      </c>
      <c r="D53" s="762">
        <v>0</v>
      </c>
      <c r="E53" s="762">
        <v>0</v>
      </c>
      <c r="F53" s="762">
        <v>0</v>
      </c>
      <c r="G53" s="762">
        <v>0</v>
      </c>
      <c r="H53" s="762">
        <v>0</v>
      </c>
      <c r="I53" s="762">
        <v>0</v>
      </c>
      <c r="J53" s="762">
        <v>0</v>
      </c>
      <c r="K53" s="762">
        <v>0</v>
      </c>
      <c r="L53" s="595">
        <v>0</v>
      </c>
      <c r="M53" s="595">
        <v>0</v>
      </c>
    </row>
    <row r="54" spans="1:14" s="749" customFormat="1">
      <c r="B54" s="748"/>
      <c r="C54" s="750"/>
      <c r="D54" s="951"/>
      <c r="E54" s="951"/>
      <c r="F54" s="951"/>
      <c r="G54" s="951"/>
      <c r="H54" s="951"/>
      <c r="I54" s="951"/>
      <c r="J54" s="951"/>
      <c r="K54" s="951"/>
      <c r="L54" s="952"/>
      <c r="M54" s="952"/>
    </row>
    <row r="55" spans="1:14">
      <c r="B55" s="743" t="s">
        <v>463</v>
      </c>
      <c r="C55" s="191" t="s">
        <v>296</v>
      </c>
      <c r="D55" s="106">
        <v>0.49199999999999999</v>
      </c>
      <c r="E55" s="106">
        <v>0.501</v>
      </c>
      <c r="F55" s="106">
        <v>0.188</v>
      </c>
      <c r="G55" s="106">
        <v>0.35320000000000001</v>
      </c>
      <c r="H55" s="106">
        <v>0.319691</v>
      </c>
      <c r="I55" s="106">
        <v>0.33800000000000002</v>
      </c>
      <c r="J55" s="106">
        <v>0.31698721999999996</v>
      </c>
      <c r="K55" s="106">
        <v>0.29333273999999998</v>
      </c>
      <c r="L55" s="595">
        <v>2.80221096</v>
      </c>
      <c r="M55" s="596">
        <v>2.80221096</v>
      </c>
    </row>
    <row r="56" spans="1:14">
      <c r="B56" s="743" t="s">
        <v>463</v>
      </c>
      <c r="C56" s="114" t="s">
        <v>61</v>
      </c>
      <c r="D56" s="106">
        <v>0.42170618869993204</v>
      </c>
      <c r="E56" s="106">
        <v>0.4211654283565866</v>
      </c>
      <c r="F56" s="106">
        <v>0.15635711725185308</v>
      </c>
      <c r="G56" s="106">
        <v>0.28758945326651369</v>
      </c>
      <c r="H56" s="106">
        <v>0.25091582637464166</v>
      </c>
      <c r="I56" s="106">
        <v>0.25742035523176193</v>
      </c>
      <c r="J56" s="106">
        <v>0.23532518183104983</v>
      </c>
      <c r="K56" s="106">
        <v>0.21515508303643849</v>
      </c>
      <c r="L56" s="595">
        <v>2.2456346340487774</v>
      </c>
      <c r="M56" s="596">
        <v>2.2456346340487774</v>
      </c>
    </row>
    <row r="57" spans="1:14">
      <c r="B57" s="169"/>
      <c r="C57" s="48"/>
      <c r="D57" s="697"/>
      <c r="E57" s="697"/>
      <c r="F57" s="697"/>
      <c r="G57" s="697"/>
      <c r="H57" s="697"/>
      <c r="I57" s="697"/>
      <c r="J57" s="697"/>
      <c r="K57" s="697"/>
      <c r="L57" s="714"/>
      <c r="M57" s="714"/>
    </row>
    <row r="58" spans="1:14" s="2" customFormat="1">
      <c r="A58" s="1"/>
    </row>
    <row r="59" spans="1:14" s="2" customFormat="1">
      <c r="A59" s="1"/>
      <c r="B59" s="715" t="s">
        <v>464</v>
      </c>
      <c r="C59" s="59"/>
      <c r="D59" s="59"/>
      <c r="E59" s="59"/>
      <c r="F59" s="59"/>
      <c r="G59" s="59"/>
      <c r="H59" s="59"/>
      <c r="I59" s="59"/>
      <c r="J59" s="59"/>
      <c r="K59" s="59"/>
      <c r="L59" s="59"/>
      <c r="M59" s="59"/>
      <c r="N59" s="59"/>
    </row>
    <row r="60" spans="1:14" s="2" customFormat="1">
      <c r="A60" s="1"/>
      <c r="B60" s="302" t="s">
        <v>465</v>
      </c>
    </row>
    <row r="61" spans="1:14" s="2" customFormat="1">
      <c r="A61" s="1"/>
    </row>
    <row r="62" spans="1:14" s="18" customFormat="1">
      <c r="B62" s="169" t="s">
        <v>16</v>
      </c>
      <c r="C62" s="113" t="s">
        <v>270</v>
      </c>
      <c r="D62" s="770">
        <v>0.65</v>
      </c>
      <c r="E62" s="771">
        <v>0.65</v>
      </c>
      <c r="F62" s="771">
        <v>0.65</v>
      </c>
      <c r="G62" s="771">
        <v>0.65</v>
      </c>
      <c r="H62" s="771">
        <v>0.65</v>
      </c>
      <c r="I62" s="771">
        <v>0.65</v>
      </c>
      <c r="J62" s="771">
        <v>0.65</v>
      </c>
      <c r="K62" s="772">
        <v>0.65</v>
      </c>
      <c r="N62" s="709"/>
    </row>
    <row r="63" spans="1:14" s="18" customFormat="1">
      <c r="B63" s="169" t="s">
        <v>466</v>
      </c>
      <c r="C63" s="113" t="s">
        <v>270</v>
      </c>
      <c r="D63" s="771">
        <v>0.65236355047153061</v>
      </c>
      <c r="E63" s="771">
        <v>0.65282707627544911</v>
      </c>
      <c r="F63" s="771">
        <v>0.64539490227139307</v>
      </c>
      <c r="G63" s="771">
        <v>0.64935392718685225</v>
      </c>
      <c r="H63" s="771">
        <v>0.6472293409387303</v>
      </c>
      <c r="I63" s="771">
        <v>0.64172942825545864</v>
      </c>
      <c r="J63" s="771">
        <v>0.64349020246159572</v>
      </c>
      <c r="K63" s="772">
        <v>0.64296492027147689</v>
      </c>
      <c r="N63" s="709"/>
    </row>
    <row r="64" spans="1:14" s="18" customFormat="1">
      <c r="B64" s="169"/>
      <c r="C64" s="113"/>
      <c r="D64" s="113"/>
      <c r="E64" s="113"/>
      <c r="F64" s="113"/>
      <c r="G64" s="113"/>
      <c r="H64" s="113"/>
      <c r="I64" s="113"/>
      <c r="J64" s="113"/>
      <c r="K64" s="113"/>
      <c r="N64" s="709"/>
    </row>
    <row r="65" spans="2:15">
      <c r="B65" s="169" t="s">
        <v>456</v>
      </c>
      <c r="C65" s="111" t="s">
        <v>296</v>
      </c>
      <c r="D65" s="67">
        <v>7.1255963267599611</v>
      </c>
      <c r="E65" s="68">
        <v>19.562300271120794</v>
      </c>
      <c r="F65" s="68">
        <v>31.507617270821619</v>
      </c>
      <c r="G65" s="68">
        <v>17.651844493753828</v>
      </c>
      <c r="H65" s="68">
        <v>-3.5672783921170037</v>
      </c>
      <c r="I65" s="68">
        <v>4.1465915765946022</v>
      </c>
      <c r="J65" s="68">
        <v>7.485017400583061</v>
      </c>
      <c r="K65" s="69">
        <v>21.575931987428195</v>
      </c>
      <c r="L65" s="18"/>
      <c r="M65" s="18"/>
    </row>
    <row r="66" spans="2:15" s="18" customFormat="1">
      <c r="B66" s="169" t="s">
        <v>467</v>
      </c>
      <c r="C66" s="111" t="s">
        <v>296</v>
      </c>
      <c r="D66" s="67">
        <v>-2.5816443217707156E-2</v>
      </c>
      <c r="E66" s="67">
        <v>-8.4714799675928765E-2</v>
      </c>
      <c r="F66" s="67">
        <v>0.22481686207472423</v>
      </c>
      <c r="G66" s="67">
        <v>1.7562651663219814E-2</v>
      </c>
      <c r="H66" s="67">
        <v>-1.5270803679659342E-2</v>
      </c>
      <c r="I66" s="67">
        <v>5.3441032340945757E-2</v>
      </c>
      <c r="J66" s="67">
        <v>7.5721351565002315E-2</v>
      </c>
      <c r="K66" s="67">
        <v>0.23607571262933097</v>
      </c>
      <c r="N66" s="709"/>
    </row>
    <row r="67" spans="2:15">
      <c r="B67" s="169" t="s">
        <v>468</v>
      </c>
      <c r="C67" s="111" t="s">
        <v>296</v>
      </c>
      <c r="D67" s="74">
        <v>7.0997798835422543</v>
      </c>
      <c r="E67" s="75">
        <v>19.477585471444865</v>
      </c>
      <c r="F67" s="75">
        <v>31.732434132896344</v>
      </c>
      <c r="G67" s="75">
        <v>17.669407145417047</v>
      </c>
      <c r="H67" s="75">
        <v>-3.5825491957966631</v>
      </c>
      <c r="I67" s="75">
        <v>4.2000326089355475</v>
      </c>
      <c r="J67" s="75">
        <v>7.5607387521480636</v>
      </c>
      <c r="K67" s="76">
        <v>21.812007700057524</v>
      </c>
      <c r="L67" s="18"/>
      <c r="M67" s="18"/>
    </row>
    <row r="68" spans="2:15">
      <c r="B68" s="169"/>
      <c r="C68" s="111"/>
      <c r="D68" s="111"/>
      <c r="E68" s="111"/>
      <c r="F68" s="111"/>
      <c r="G68" s="111"/>
      <c r="H68" s="111"/>
      <c r="I68" s="111"/>
      <c r="J68" s="111"/>
      <c r="K68" s="111"/>
      <c r="L68" s="111"/>
      <c r="M68" s="111"/>
      <c r="N68" s="111"/>
      <c r="O68" s="111"/>
    </row>
    <row r="69" spans="2:15">
      <c r="B69" s="719" t="s">
        <v>468</v>
      </c>
      <c r="C69" s="114" t="s">
        <v>61</v>
      </c>
      <c r="D69" s="106">
        <v>6.0854087709289661</v>
      </c>
      <c r="E69" s="107">
        <v>16.373823609646912</v>
      </c>
      <c r="F69" s="107">
        <v>26.391446406404143</v>
      </c>
      <c r="G69" s="107">
        <v>14.387132334354243</v>
      </c>
      <c r="H69" s="107">
        <v>-2.8118348404901226</v>
      </c>
      <c r="I69" s="107">
        <v>3.1987393082164863</v>
      </c>
      <c r="J69" s="107">
        <v>5.6129462305335469</v>
      </c>
      <c r="K69" s="108">
        <v>15.998774388079942</v>
      </c>
      <c r="L69" s="595">
        <v>85.236436207674117</v>
      </c>
      <c r="M69" s="596">
        <v>85.236436207674117</v>
      </c>
    </row>
    <row r="70" spans="2:15">
      <c r="B70" s="305" t="s">
        <v>469</v>
      </c>
      <c r="C70" s="117" t="s">
        <v>61</v>
      </c>
      <c r="D70" s="67">
        <v>0.42017832304828939</v>
      </c>
      <c r="E70" s="67">
        <v>0.41934156590691718</v>
      </c>
      <c r="F70" s="67">
        <v>0.15747277497238038</v>
      </c>
      <c r="G70" s="67">
        <v>0.28787558956187492</v>
      </c>
      <c r="H70" s="67">
        <v>0.25198994672733238</v>
      </c>
      <c r="I70" s="67">
        <v>0.26073797387711117</v>
      </c>
      <c r="J70" s="67">
        <v>0.23770582303358584</v>
      </c>
      <c r="K70" s="67">
        <v>0.21750922883107882</v>
      </c>
      <c r="L70" s="591">
        <v>2.25281122595857</v>
      </c>
      <c r="M70" s="592">
        <v>2.25281122595857</v>
      </c>
      <c r="N70" s="113"/>
    </row>
    <row r="72" spans="2:15">
      <c r="B72" s="711" t="s">
        <v>470</v>
      </c>
      <c r="C72" s="712"/>
      <c r="D72" s="712"/>
      <c r="E72" s="712"/>
      <c r="F72" s="712"/>
      <c r="G72" s="712"/>
      <c r="H72" s="712"/>
      <c r="I72" s="712"/>
      <c r="J72" s="712"/>
      <c r="K72" s="712"/>
      <c r="L72" s="712"/>
      <c r="M72" s="712"/>
      <c r="N72" s="712"/>
      <c r="O72" s="113"/>
    </row>
    <row r="73" spans="2:15" s="18" customFormat="1">
      <c r="B73" s="713"/>
      <c r="C73" s="48"/>
      <c r="D73" s="48"/>
      <c r="E73" s="48"/>
      <c r="F73" s="48"/>
      <c r="G73" s="48"/>
      <c r="H73" s="48"/>
      <c r="I73" s="48"/>
      <c r="J73" s="48"/>
      <c r="K73" s="48"/>
      <c r="L73" s="48"/>
      <c r="M73" s="48"/>
      <c r="N73" s="48"/>
      <c r="O73" s="48"/>
    </row>
    <row r="74" spans="2:15">
      <c r="B74" s="302" t="s">
        <v>471</v>
      </c>
      <c r="C74" s="301"/>
      <c r="D74" s="301"/>
      <c r="E74" s="301"/>
      <c r="F74" s="301"/>
      <c r="G74" s="301"/>
      <c r="H74" s="301"/>
      <c r="I74" s="301"/>
      <c r="J74" s="301"/>
      <c r="K74" s="301"/>
      <c r="L74" s="301"/>
      <c r="M74" s="301"/>
      <c r="N74" s="301"/>
      <c r="O74" s="113"/>
    </row>
    <row r="75" spans="2:15">
      <c r="B75" s="302" t="s">
        <v>472</v>
      </c>
      <c r="C75" s="301"/>
      <c r="D75" s="301"/>
      <c r="E75" s="301"/>
      <c r="F75" s="301"/>
      <c r="G75" s="301"/>
      <c r="H75" s="301"/>
      <c r="I75" s="301"/>
      <c r="J75" s="301"/>
      <c r="K75" s="301"/>
      <c r="L75" s="301"/>
      <c r="M75" s="301"/>
      <c r="N75" s="301"/>
      <c r="O75" s="113"/>
    </row>
    <row r="76" spans="2:15">
      <c r="B76" s="302" t="s">
        <v>473</v>
      </c>
      <c r="C76" s="301"/>
      <c r="D76" s="301"/>
      <c r="E76" s="301"/>
      <c r="F76" s="301"/>
      <c r="G76" s="301"/>
      <c r="H76" s="301"/>
      <c r="I76" s="301"/>
      <c r="J76" s="301"/>
      <c r="K76" s="301"/>
      <c r="L76" s="301"/>
      <c r="M76" s="301"/>
      <c r="N76" s="301"/>
      <c r="O76" s="113"/>
    </row>
    <row r="77" spans="2:15">
      <c r="B77" s="302" t="s">
        <v>474</v>
      </c>
      <c r="C77" s="301"/>
      <c r="D77" s="301"/>
      <c r="E77" s="301"/>
      <c r="F77" s="301"/>
      <c r="G77" s="301"/>
      <c r="H77" s="301"/>
      <c r="I77" s="301"/>
      <c r="J77" s="301"/>
      <c r="K77" s="301"/>
      <c r="L77" s="301"/>
      <c r="M77" s="301"/>
      <c r="N77" s="301"/>
      <c r="O77" s="113"/>
    </row>
    <row r="78" spans="2:15" s="18" customFormat="1">
      <c r="B78" s="306"/>
      <c r="C78" s="306"/>
      <c r="D78" s="306"/>
      <c r="E78" s="306"/>
      <c r="F78" s="306"/>
      <c r="G78" s="306"/>
      <c r="H78" s="306"/>
      <c r="I78" s="306"/>
      <c r="J78" s="306"/>
      <c r="K78" s="306"/>
      <c r="L78" s="306"/>
      <c r="M78" s="306"/>
      <c r="N78" s="306"/>
      <c r="O78" s="48"/>
    </row>
    <row r="79" spans="2:15">
      <c r="B79" s="305" t="s">
        <v>475</v>
      </c>
      <c r="C79" s="113" t="s">
        <v>61</v>
      </c>
      <c r="D79" s="505">
        <v>29.220914523492922</v>
      </c>
      <c r="E79" s="505">
        <v>27.217957093641843</v>
      </c>
      <c r="F79" s="505">
        <v>25.785010038029125</v>
      </c>
      <c r="G79" s="505">
        <v>24.432504533732548</v>
      </c>
      <c r="H79" s="505">
        <v>23.136795790451636</v>
      </c>
      <c r="I79" s="505">
        <v>20.184491602974031</v>
      </c>
      <c r="J79" s="778">
        <v>16.946213617221442</v>
      </c>
      <c r="K79" s="953">
        <v>11.87366839613837</v>
      </c>
      <c r="L79" s="779"/>
      <c r="M79" s="779"/>
      <c r="O79" s="48"/>
    </row>
    <row r="80" spans="2:15">
      <c r="B80" s="305" t="s">
        <v>476</v>
      </c>
      <c r="C80" s="113" t="s">
        <v>61</v>
      </c>
      <c r="D80" s="593">
        <v>29.220910682677214</v>
      </c>
      <c r="E80" s="594">
        <v>27.217800191063557</v>
      </c>
      <c r="F80" s="594">
        <v>25.784552032152856</v>
      </c>
      <c r="G80" s="594">
        <v>24.431744268944442</v>
      </c>
      <c r="H80" s="594">
        <v>23.135628485244407</v>
      </c>
      <c r="I80" s="594">
        <v>20.183254373319397</v>
      </c>
      <c r="J80" s="594">
        <v>16.911803719607889</v>
      </c>
      <c r="K80" s="780">
        <v>11.807931592560013</v>
      </c>
      <c r="L80" s="954">
        <v>178.69362534556976</v>
      </c>
      <c r="M80" s="954">
        <v>178.69362534556976</v>
      </c>
      <c r="O80" s="48"/>
    </row>
    <row r="81" spans="2:15" s="18" customFormat="1">
      <c r="B81" s="716"/>
      <c r="C81" s="48"/>
      <c r="D81" s="717"/>
      <c r="E81" s="717"/>
      <c r="F81" s="717"/>
      <c r="G81" s="717"/>
      <c r="H81" s="717"/>
      <c r="I81" s="717"/>
      <c r="J81" s="717"/>
      <c r="K81" s="717"/>
      <c r="L81" s="714"/>
      <c r="M81" s="714"/>
      <c r="O81" s="48"/>
    </row>
    <row r="82" spans="2:15" s="18" customFormat="1">
      <c r="B82" s="716"/>
      <c r="C82" s="48"/>
      <c r="D82" s="717"/>
      <c r="E82" s="718"/>
      <c r="F82" s="718"/>
      <c r="G82" s="718"/>
      <c r="H82" s="718"/>
      <c r="I82" s="718"/>
      <c r="J82" s="718"/>
      <c r="K82" s="718"/>
      <c r="L82" s="714"/>
      <c r="M82" s="714"/>
      <c r="O82" s="48"/>
    </row>
    <row r="83" spans="2:15">
      <c r="B83" s="720" t="s">
        <v>477</v>
      </c>
      <c r="C83" s="712"/>
      <c r="D83" s="712"/>
      <c r="E83" s="712"/>
      <c r="F83" s="712"/>
      <c r="G83" s="712"/>
      <c r="H83" s="712"/>
      <c r="I83" s="712"/>
      <c r="J83" s="712"/>
      <c r="K83" s="712"/>
      <c r="L83" s="712"/>
      <c r="M83" s="712"/>
      <c r="N83" s="712"/>
    </row>
    <row r="84" spans="2:15">
      <c r="B84" s="305"/>
      <c r="C84" s="113"/>
      <c r="D84" s="113"/>
      <c r="E84" s="113"/>
      <c r="F84" s="113"/>
      <c r="G84" s="113"/>
      <c r="H84" s="113"/>
      <c r="I84" s="113"/>
      <c r="J84" s="113"/>
      <c r="K84" s="113"/>
      <c r="L84" s="113"/>
      <c r="M84" s="113"/>
      <c r="N84" s="113"/>
    </row>
    <row r="85" spans="2:15">
      <c r="B85" s="738" t="s">
        <v>478</v>
      </c>
      <c r="C85" s="113"/>
      <c r="D85" s="113"/>
      <c r="E85" s="113"/>
      <c r="F85" s="113"/>
      <c r="G85" s="113"/>
      <c r="H85" s="113"/>
      <c r="I85" s="113"/>
      <c r="J85" s="113"/>
      <c r="K85" s="113"/>
      <c r="L85" s="113"/>
      <c r="M85" s="113"/>
      <c r="N85" s="113"/>
    </row>
    <row r="86" spans="2:15">
      <c r="B86" s="169" t="s">
        <v>479</v>
      </c>
      <c r="C86" s="113" t="s">
        <v>61</v>
      </c>
      <c r="D86" s="106">
        <v>22.69166776801757</v>
      </c>
      <c r="E86" s="106">
        <v>10.351595694190484</v>
      </c>
      <c r="F86" s="106">
        <v>-0.57627427627116268</v>
      </c>
      <c r="G86" s="106">
        <v>9.771322689108894</v>
      </c>
      <c r="H86" s="106">
        <v>25.68456190600666</v>
      </c>
      <c r="I86" s="106">
        <v>16.767795329779901</v>
      </c>
      <c r="J86" s="106">
        <v>11.119746374250559</v>
      </c>
      <c r="K86" s="106">
        <v>-4.2328399502812966</v>
      </c>
      <c r="L86" s="595">
        <v>91.577575534801596</v>
      </c>
      <c r="M86" s="596">
        <v>91.577575534801596</v>
      </c>
    </row>
    <row r="87" spans="2:15">
      <c r="B87" s="169"/>
    </row>
    <row r="88" spans="2:15">
      <c r="B88" s="169" t="s">
        <v>480</v>
      </c>
      <c r="C88" s="113" t="s">
        <v>61</v>
      </c>
      <c r="D88" s="106">
        <v>22.71532358869996</v>
      </c>
      <c r="E88" s="106">
        <v>10.424635015509727</v>
      </c>
      <c r="F88" s="106">
        <v>-0.76436714922366678</v>
      </c>
      <c r="G88" s="106">
        <v>9.7567363450283242</v>
      </c>
      <c r="H88" s="106">
        <v>25.695473379007197</v>
      </c>
      <c r="I88" s="106">
        <v>16.723777091225799</v>
      </c>
      <c r="J88" s="106">
        <v>11.061151666040756</v>
      </c>
      <c r="K88" s="106">
        <v>-4.4083520243510081</v>
      </c>
      <c r="L88" s="595">
        <v>91.204377911937101</v>
      </c>
      <c r="M88" s="596">
        <v>91.204377911937101</v>
      </c>
    </row>
    <row r="89" spans="2:15">
      <c r="B89" s="169"/>
    </row>
    <row r="90" spans="2:15">
      <c r="B90" s="169" t="s">
        <v>481</v>
      </c>
      <c r="C90" s="113" t="s">
        <v>61</v>
      </c>
      <c r="D90" s="106">
        <v>-2.3655820682389361E-2</v>
      </c>
      <c r="E90" s="106">
        <v>-7.3039321319242845E-2</v>
      </c>
      <c r="F90" s="106">
        <v>0.1880928729525041</v>
      </c>
      <c r="G90" s="106">
        <v>1.4586344080569802E-2</v>
      </c>
      <c r="H90" s="106">
        <v>-1.0911473000536631E-2</v>
      </c>
      <c r="I90" s="106">
        <v>4.401823855410214E-2</v>
      </c>
      <c r="J90" s="106">
        <v>5.8594708209803059E-2</v>
      </c>
      <c r="K90" s="106">
        <v>0.17551207406971159</v>
      </c>
      <c r="L90" s="595">
        <v>0.37319762286452185</v>
      </c>
      <c r="M90" s="596">
        <v>0.37319762286452185</v>
      </c>
    </row>
    <row r="91" spans="2:15">
      <c r="B91" s="156"/>
    </row>
  </sheetData>
  <conditionalFormatting sqref="D6:K6">
    <cfRule type="expression" dxfId="51" priority="22">
      <formula>AND(D$5="Actuals",E$5="Forecast")</formula>
    </cfRule>
  </conditionalFormatting>
  <conditionalFormatting sqref="D5:K5">
    <cfRule type="expression" dxfId="50" priority="15">
      <formula>AND(D$5="Actuals",E$5="Forecast")</formula>
    </cfRule>
  </conditionalFormatting>
  <conditionalFormatting sqref="D29:G29 I29:K29">
    <cfRule type="expression" dxfId="49" priority="13">
      <formula>D$5="Forecast"</formula>
    </cfRule>
    <cfRule type="expression" dxfId="48" priority="14">
      <formula>D$5="Actuals"</formula>
    </cfRule>
  </conditionalFormatting>
  <conditionalFormatting sqref="D47:G47">
    <cfRule type="expression" dxfId="47" priority="7">
      <formula>D$5="Forecast"</formula>
    </cfRule>
    <cfRule type="expression" dxfId="46" priority="8">
      <formula>D$5="Actuals"</formula>
    </cfRule>
  </conditionalFormatting>
  <conditionalFormatting sqref="I47:K47">
    <cfRule type="expression" dxfId="45" priority="5">
      <formula>I$5="Forecast"</formula>
    </cfRule>
    <cfRule type="expression" dxfId="44" priority="6">
      <formula>I$5="Actuals"</formula>
    </cfRule>
  </conditionalFormatting>
  <conditionalFormatting sqref="H47">
    <cfRule type="expression" dxfId="43" priority="3">
      <formula>H$5="Forecast"</formula>
    </cfRule>
    <cfRule type="expression" dxfId="42" priority="4">
      <formula>H$5="Actuals"</formula>
    </cfRule>
  </conditionalFormatting>
  <conditionalFormatting sqref="H29">
    <cfRule type="expression" dxfId="41" priority="1">
      <formula>H$5="Forecast"</formula>
    </cfRule>
    <cfRule type="expression" dxfId="40" priority="2">
      <formula>H$5="Actuals"</formula>
    </cfRule>
  </conditionalFormatting>
  <pageMargins left="0.70866141732283472" right="0.70866141732283472" top="0.74803149606299213" bottom="0.74803149606299213" header="0.31496062992125984" footer="0.31496062992125984"/>
  <pageSetup paperSize="8" scale="61" orientation="landscape" r:id="rId1"/>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zoomScale="80" zoomScaleNormal="80" workbookViewId="0">
      <pane ySplit="6" topLeftCell="A7" activePane="bottomLeft" state="frozen"/>
      <selection activeCell="B3" sqref="B3"/>
      <selection pane="bottomLeft" activeCell="B22" sqref="B22"/>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s>
  <sheetData>
    <row r="1" spans="1:12" s="18" customFormat="1" ht="21">
      <c r="A1" s="888" t="s">
        <v>205</v>
      </c>
      <c r="B1" s="793"/>
      <c r="C1" s="211"/>
      <c r="D1" s="211"/>
      <c r="E1" s="211"/>
      <c r="F1" s="211"/>
      <c r="G1" s="211"/>
      <c r="H1" s="211"/>
      <c r="I1" s="212"/>
      <c r="J1" s="212"/>
      <c r="K1" s="213"/>
      <c r="L1" s="904"/>
    </row>
    <row r="2" spans="1:12" s="18" customFormat="1" ht="21">
      <c r="A2" s="786" t="s">
        <v>2</v>
      </c>
      <c r="B2" s="781"/>
      <c r="C2" s="16"/>
      <c r="D2" s="16"/>
      <c r="E2" s="16"/>
      <c r="F2" s="16"/>
      <c r="G2" s="16"/>
      <c r="H2" s="16"/>
      <c r="I2" s="15"/>
      <c r="J2" s="15"/>
      <c r="K2" s="15"/>
      <c r="L2" s="92"/>
    </row>
    <row r="3" spans="1:12" s="18" customFormat="1" ht="22.8">
      <c r="A3" s="789">
        <v>2021</v>
      </c>
      <c r="B3" s="795" t="s">
        <v>256</v>
      </c>
      <c r="C3" s="214"/>
      <c r="D3" s="214"/>
      <c r="E3" s="214"/>
      <c r="F3" s="214"/>
      <c r="G3" s="214"/>
      <c r="H3" s="214"/>
      <c r="I3" s="210"/>
      <c r="J3" s="210"/>
      <c r="K3" s="210"/>
      <c r="L3" s="215"/>
    </row>
    <row r="4" spans="1:12" s="18" customFormat="1" ht="12.75" customHeight="1">
      <c r="A4" s="25"/>
      <c r="B4" s="25"/>
      <c r="C4" s="25"/>
      <c r="D4" s="25"/>
      <c r="E4" s="25"/>
      <c r="F4" s="25"/>
      <c r="G4" s="25"/>
      <c r="H4" s="25"/>
      <c r="I4" s="911"/>
      <c r="J4" s="911"/>
      <c r="K4" s="911"/>
      <c r="L4" s="20"/>
    </row>
    <row r="5" spans="1:12" s="2" customFormat="1">
      <c r="B5" s="3"/>
      <c r="C5" s="3"/>
      <c r="D5" s="323" t="s">
        <v>257</v>
      </c>
      <c r="E5" s="324" t="s">
        <v>257</v>
      </c>
      <c r="F5" s="324" t="s">
        <v>257</v>
      </c>
      <c r="G5" s="324" t="s">
        <v>257</v>
      </c>
      <c r="H5" s="324" t="s">
        <v>257</v>
      </c>
      <c r="I5" s="324" t="s">
        <v>257</v>
      </c>
      <c r="J5" s="324" t="s">
        <v>257</v>
      </c>
      <c r="K5" s="325" t="s">
        <v>257</v>
      </c>
    </row>
    <row r="6" spans="1:12" s="2" customFormat="1">
      <c r="D6" s="89">
        <v>2014</v>
      </c>
      <c r="E6" s="90">
        <v>2015</v>
      </c>
      <c r="F6" s="90">
        <v>2016</v>
      </c>
      <c r="G6" s="90">
        <v>2017</v>
      </c>
      <c r="H6" s="90">
        <v>2018</v>
      </c>
      <c r="I6" s="90">
        <v>2019</v>
      </c>
      <c r="J6" s="90">
        <v>2020</v>
      </c>
      <c r="K6" s="152">
        <v>2021</v>
      </c>
    </row>
    <row r="7" spans="1:12" s="2" customFormat="1"/>
    <row r="8" spans="1:12" s="2" customFormat="1">
      <c r="B8" s="169" t="s">
        <v>486</v>
      </c>
      <c r="C8" s="111" t="s">
        <v>296</v>
      </c>
      <c r="D8" s="955">
        <v>-14.3</v>
      </c>
      <c r="E8" s="603">
        <v>-7.1</v>
      </c>
      <c r="F8" s="603">
        <v>-8.6</v>
      </c>
      <c r="G8" s="603">
        <v>-5</v>
      </c>
      <c r="H8" s="603">
        <v>-8.1999999999999993</v>
      </c>
      <c r="I8" s="603">
        <v>-8.1199999999999992</v>
      </c>
      <c r="J8" s="603">
        <v>-111.2</v>
      </c>
      <c r="K8" s="603">
        <v>-13.6</v>
      </c>
    </row>
    <row r="9" spans="1:12" s="2" customFormat="1">
      <c r="B9" s="169"/>
    </row>
    <row r="10" spans="1:12">
      <c r="B10" s="169" t="s">
        <v>487</v>
      </c>
      <c r="C10" s="111" t="s">
        <v>296</v>
      </c>
      <c r="D10" s="597">
        <v>-7.1</v>
      </c>
      <c r="E10" s="598">
        <v>-8.6</v>
      </c>
      <c r="F10" s="598">
        <v>-5</v>
      </c>
      <c r="G10" s="598">
        <v>-8.1999999999999993</v>
      </c>
      <c r="H10" s="598">
        <v>-8.1199999999999992</v>
      </c>
      <c r="I10" s="598">
        <v>-111.2</v>
      </c>
      <c r="J10" s="598">
        <v>-13.6</v>
      </c>
      <c r="K10" s="599">
        <v>-13.5</v>
      </c>
    </row>
    <row r="11" spans="1:12">
      <c r="B11" s="169" t="s">
        <v>488</v>
      </c>
      <c r="C11" s="111" t="s">
        <v>296</v>
      </c>
      <c r="D11" s="600">
        <v>308</v>
      </c>
      <c r="E11" s="601">
        <v>320</v>
      </c>
      <c r="F11" s="601">
        <v>355.2</v>
      </c>
      <c r="G11" s="601">
        <v>431.4</v>
      </c>
      <c r="H11" s="601">
        <v>474.47399999999999</v>
      </c>
      <c r="I11" s="601">
        <v>634.14646671000003</v>
      </c>
      <c r="J11" s="601">
        <v>801.00449125</v>
      </c>
      <c r="K11" s="602">
        <v>826.93913355999996</v>
      </c>
    </row>
    <row r="12" spans="1:12">
      <c r="B12" s="169" t="s">
        <v>489</v>
      </c>
      <c r="C12" s="111" t="s">
        <v>296</v>
      </c>
      <c r="D12" s="600">
        <v>924.43</v>
      </c>
      <c r="E12" s="601">
        <v>900.13</v>
      </c>
      <c r="F12" s="601">
        <v>1030.1300000000001</v>
      </c>
      <c r="G12" s="601">
        <v>1043.0810000000001</v>
      </c>
      <c r="H12" s="601">
        <v>1019.251</v>
      </c>
      <c r="I12" s="601">
        <v>1077.5440000000001</v>
      </c>
      <c r="J12" s="601">
        <v>905.1</v>
      </c>
      <c r="K12" s="602">
        <v>858.53669851000006</v>
      </c>
    </row>
    <row r="13" spans="1:12">
      <c r="B13" s="169" t="s">
        <v>490</v>
      </c>
      <c r="C13" s="111" t="s">
        <v>296</v>
      </c>
      <c r="D13" s="600">
        <v>0</v>
      </c>
      <c r="E13" s="601">
        <v>0</v>
      </c>
      <c r="F13" s="601">
        <v>0</v>
      </c>
      <c r="G13" s="601">
        <v>0</v>
      </c>
      <c r="H13" s="601">
        <v>0</v>
      </c>
      <c r="I13" s="601">
        <v>0</v>
      </c>
      <c r="J13" s="601">
        <v>0</v>
      </c>
      <c r="K13" s="602">
        <v>0</v>
      </c>
    </row>
    <row r="14" spans="1:12">
      <c r="B14" s="169" t="s">
        <v>491</v>
      </c>
      <c r="C14" s="111" t="s">
        <v>296</v>
      </c>
      <c r="D14" s="600">
        <v>51.599999999999994</v>
      </c>
      <c r="E14" s="601">
        <v>53.100000000000009</v>
      </c>
      <c r="F14" s="601">
        <v>40.329000000000001</v>
      </c>
      <c r="G14" s="601">
        <v>49.7</v>
      </c>
      <c r="H14" s="601">
        <v>63.599999999999994</v>
      </c>
      <c r="I14" s="601">
        <v>59.800000000000004</v>
      </c>
      <c r="J14" s="601">
        <v>52.7</v>
      </c>
      <c r="K14" s="602">
        <v>66.595995510000051</v>
      </c>
    </row>
    <row r="15" spans="1:12">
      <c r="B15" s="169" t="s">
        <v>492</v>
      </c>
      <c r="C15" s="111" t="s">
        <v>296</v>
      </c>
      <c r="D15" s="600">
        <v>0</v>
      </c>
      <c r="E15" s="601">
        <v>0</v>
      </c>
      <c r="F15" s="601">
        <v>0</v>
      </c>
      <c r="G15" s="601">
        <v>0</v>
      </c>
      <c r="H15" s="601">
        <v>0</v>
      </c>
      <c r="I15" s="601">
        <v>0</v>
      </c>
      <c r="J15" s="601">
        <v>0</v>
      </c>
      <c r="K15" s="602">
        <v>0</v>
      </c>
    </row>
    <row r="16" spans="1:12">
      <c r="B16" s="169" t="s">
        <v>493</v>
      </c>
      <c r="C16" s="111" t="s">
        <v>296</v>
      </c>
      <c r="D16" s="600">
        <v>0</v>
      </c>
      <c r="E16" s="601">
        <v>0</v>
      </c>
      <c r="F16" s="601">
        <v>0</v>
      </c>
      <c r="G16" s="601">
        <v>0</v>
      </c>
      <c r="H16" s="601">
        <v>0</v>
      </c>
      <c r="I16" s="601">
        <v>0</v>
      </c>
      <c r="J16" s="601">
        <v>0</v>
      </c>
      <c r="K16" s="602">
        <v>0</v>
      </c>
    </row>
    <row r="17" spans="2:13">
      <c r="B17" s="169" t="s">
        <v>494</v>
      </c>
      <c r="C17" s="111" t="s">
        <v>296</v>
      </c>
      <c r="D17" s="600">
        <v>0</v>
      </c>
      <c r="E17" s="601">
        <v>0</v>
      </c>
      <c r="F17" s="601">
        <v>-68.031828288889315</v>
      </c>
      <c r="G17" s="601">
        <v>-83.426850309357292</v>
      </c>
      <c r="H17" s="601">
        <v>-77.930241622511218</v>
      </c>
      <c r="I17" s="601">
        <v>-155.61606503622886</v>
      </c>
      <c r="J17" s="601">
        <v>-177.4786847930703</v>
      </c>
      <c r="K17" s="602">
        <v>-155.21046020952139</v>
      </c>
    </row>
    <row r="18" spans="2:13">
      <c r="B18" s="169" t="s">
        <v>495</v>
      </c>
      <c r="C18" s="111" t="s">
        <v>296</v>
      </c>
      <c r="D18" s="600">
        <v>0</v>
      </c>
      <c r="E18" s="601">
        <v>0</v>
      </c>
      <c r="F18" s="601">
        <v>0</v>
      </c>
      <c r="G18" s="601">
        <v>0</v>
      </c>
      <c r="H18" s="601">
        <v>0</v>
      </c>
      <c r="I18" s="601">
        <v>0</v>
      </c>
      <c r="J18" s="601">
        <v>0</v>
      </c>
      <c r="K18" s="602">
        <v>0</v>
      </c>
    </row>
    <row r="19" spans="2:13">
      <c r="B19" s="169" t="s">
        <v>496</v>
      </c>
      <c r="C19" s="111" t="s">
        <v>296</v>
      </c>
      <c r="D19" s="600">
        <v>0</v>
      </c>
      <c r="E19" s="601">
        <v>0</v>
      </c>
      <c r="F19" s="601">
        <v>0</v>
      </c>
      <c r="G19" s="601">
        <v>0</v>
      </c>
      <c r="H19" s="601">
        <v>0</v>
      </c>
      <c r="I19" s="601">
        <v>0</v>
      </c>
      <c r="J19" s="601">
        <v>0</v>
      </c>
      <c r="K19" s="602">
        <v>0</v>
      </c>
    </row>
    <row r="20" spans="2:13">
      <c r="B20" s="169" t="s">
        <v>497</v>
      </c>
      <c r="C20" s="111" t="s">
        <v>296</v>
      </c>
      <c r="D20" s="600">
        <v>0</v>
      </c>
      <c r="E20" s="601">
        <v>0</v>
      </c>
      <c r="F20" s="601">
        <v>0</v>
      </c>
      <c r="G20" s="601">
        <v>0</v>
      </c>
      <c r="H20" s="601">
        <v>0</v>
      </c>
      <c r="I20" s="601">
        <v>0</v>
      </c>
      <c r="J20" s="601">
        <v>0</v>
      </c>
      <c r="K20" s="602">
        <v>0</v>
      </c>
    </row>
    <row r="21" spans="2:13">
      <c r="B21" s="169" t="s">
        <v>498</v>
      </c>
      <c r="C21" s="111" t="s">
        <v>296</v>
      </c>
      <c r="D21" s="600">
        <v>0</v>
      </c>
      <c r="E21" s="601">
        <v>0</v>
      </c>
      <c r="F21" s="601">
        <v>0</v>
      </c>
      <c r="G21" s="601">
        <v>0</v>
      </c>
      <c r="H21" s="601">
        <v>0</v>
      </c>
      <c r="I21" s="601">
        <v>0</v>
      </c>
      <c r="J21" s="601">
        <v>0</v>
      </c>
      <c r="K21" s="602">
        <v>0</v>
      </c>
    </row>
    <row r="22" spans="2:13">
      <c r="B22" s="169" t="s">
        <v>499</v>
      </c>
      <c r="C22" s="111" t="s">
        <v>296</v>
      </c>
      <c r="D22" s="600">
        <v>0</v>
      </c>
      <c r="E22" s="601">
        <v>0</v>
      </c>
      <c r="F22" s="601">
        <v>0</v>
      </c>
      <c r="G22" s="601">
        <v>0</v>
      </c>
      <c r="H22" s="601">
        <v>0</v>
      </c>
      <c r="I22" s="601">
        <v>0</v>
      </c>
      <c r="J22" s="601">
        <v>0</v>
      </c>
      <c r="K22" s="602">
        <v>0</v>
      </c>
    </row>
    <row r="23" spans="2:13">
      <c r="B23" s="6" t="s">
        <v>500</v>
      </c>
      <c r="C23" s="191" t="s">
        <v>296</v>
      </c>
      <c r="D23" s="603">
        <v>1276.9299999999998</v>
      </c>
      <c r="E23" s="603">
        <v>1264.6299999999999</v>
      </c>
      <c r="F23" s="603">
        <v>1352.6271717111108</v>
      </c>
      <c r="G23" s="603">
        <v>1432.554149690643</v>
      </c>
      <c r="H23" s="603">
        <v>1471.2747583774888</v>
      </c>
      <c r="I23" s="603">
        <v>1504.6744016737712</v>
      </c>
      <c r="J23" s="603">
        <v>1567.7258064569298</v>
      </c>
      <c r="K23" s="956">
        <v>1583.3613673704785</v>
      </c>
      <c r="L23" s="2"/>
      <c r="M23" s="271"/>
    </row>
    <row r="24" spans="2:13">
      <c r="B24" s="6"/>
      <c r="C24" s="111"/>
      <c r="D24" s="195"/>
      <c r="E24" s="195"/>
      <c r="F24" s="195"/>
      <c r="G24" s="195"/>
      <c r="H24" s="195"/>
      <c r="I24" s="195"/>
      <c r="J24" s="195"/>
      <c r="K24" s="195"/>
      <c r="L24" s="2"/>
      <c r="M24" s="2"/>
    </row>
    <row r="25" spans="2:13">
      <c r="B25" s="6" t="s">
        <v>501</v>
      </c>
      <c r="C25" s="8"/>
      <c r="D25" s="196"/>
      <c r="E25" s="196"/>
      <c r="F25" s="196"/>
      <c r="G25" s="196"/>
      <c r="H25" s="196"/>
      <c r="I25" s="196"/>
      <c r="J25" s="196"/>
      <c r="K25" s="196"/>
      <c r="L25" s="2"/>
      <c r="M25" s="2"/>
    </row>
    <row r="26" spans="2:13">
      <c r="B26" s="303" t="s">
        <v>502</v>
      </c>
      <c r="C26" s="111" t="s">
        <v>296</v>
      </c>
      <c r="D26" s="286">
        <v>0</v>
      </c>
      <c r="E26" s="286">
        <v>0</v>
      </c>
      <c r="F26" s="286">
        <v>0</v>
      </c>
      <c r="G26" s="286">
        <v>0</v>
      </c>
      <c r="H26" s="286">
        <v>0</v>
      </c>
      <c r="I26" s="286">
        <v>0</v>
      </c>
      <c r="J26" s="286">
        <v>0</v>
      </c>
      <c r="K26" s="286">
        <v>0</v>
      </c>
      <c r="L26" s="2"/>
      <c r="M26" s="2"/>
    </row>
    <row r="27" spans="2:13">
      <c r="B27" s="303" t="s">
        <v>503</v>
      </c>
      <c r="C27" s="111" t="s">
        <v>296</v>
      </c>
      <c r="D27" s="286">
        <v>0</v>
      </c>
      <c r="E27" s="313">
        <v>0</v>
      </c>
      <c r="F27" s="313">
        <v>0</v>
      </c>
      <c r="G27" s="313">
        <v>0</v>
      </c>
      <c r="H27" s="313">
        <v>0</v>
      </c>
      <c r="I27" s="313">
        <v>0</v>
      </c>
      <c r="J27" s="313">
        <v>0</v>
      </c>
      <c r="K27" s="317">
        <v>0</v>
      </c>
      <c r="L27" s="21"/>
      <c r="M27" s="21"/>
    </row>
    <row r="28" spans="2:13">
      <c r="B28" s="303" t="s">
        <v>504</v>
      </c>
      <c r="C28" s="111" t="s">
        <v>296</v>
      </c>
      <c r="D28" s="286">
        <v>0</v>
      </c>
      <c r="E28" s="313">
        <v>0</v>
      </c>
      <c r="F28" s="313">
        <v>0</v>
      </c>
      <c r="G28" s="313">
        <v>0</v>
      </c>
      <c r="H28" s="313">
        <v>0</v>
      </c>
      <c r="I28" s="313">
        <v>0</v>
      </c>
      <c r="J28" s="313">
        <v>0</v>
      </c>
      <c r="K28" s="317">
        <v>0</v>
      </c>
      <c r="L28" s="21"/>
      <c r="M28" s="21"/>
    </row>
    <row r="29" spans="2:13">
      <c r="B29" s="303" t="s">
        <v>505</v>
      </c>
      <c r="C29" s="111" t="s">
        <v>296</v>
      </c>
      <c r="D29" s="286">
        <v>0</v>
      </c>
      <c r="E29" s="313">
        <v>0</v>
      </c>
      <c r="F29" s="313">
        <v>0</v>
      </c>
      <c r="G29" s="313">
        <v>0</v>
      </c>
      <c r="H29" s="313">
        <v>0</v>
      </c>
      <c r="I29" s="313">
        <v>0</v>
      </c>
      <c r="J29" s="313">
        <v>0</v>
      </c>
      <c r="K29" s="317">
        <v>0</v>
      </c>
      <c r="L29" s="21"/>
      <c r="M29" s="21"/>
    </row>
    <row r="30" spans="2:13">
      <c r="B30" s="303" t="s">
        <v>506</v>
      </c>
      <c r="C30" s="111" t="s">
        <v>296</v>
      </c>
      <c r="D30" s="286">
        <v>0</v>
      </c>
      <c r="E30" s="313">
        <v>0</v>
      </c>
      <c r="F30" s="313">
        <v>-130</v>
      </c>
      <c r="G30" s="313">
        <v>-142.95099999999999</v>
      </c>
      <c r="H30" s="313">
        <v>-119.121</v>
      </c>
      <c r="I30" s="313">
        <v>-176.7</v>
      </c>
      <c r="J30" s="313">
        <v>-202.2</v>
      </c>
      <c r="K30" s="317">
        <v>-156.44299999999998</v>
      </c>
    </row>
    <row r="31" spans="2:13">
      <c r="B31" s="303" t="s">
        <v>507</v>
      </c>
      <c r="C31" s="111" t="s">
        <v>296</v>
      </c>
      <c r="D31" s="286">
        <v>-51.599999999999994</v>
      </c>
      <c r="E31" s="313">
        <v>-53.100000000000009</v>
      </c>
      <c r="F31" s="313">
        <v>-40.329000000000001</v>
      </c>
      <c r="G31" s="313">
        <v>-49.7</v>
      </c>
      <c r="H31" s="313">
        <v>-63.599999999999994</v>
      </c>
      <c r="I31" s="313">
        <v>-59.800000000000004</v>
      </c>
      <c r="J31" s="313">
        <v>-52.7</v>
      </c>
      <c r="K31" s="317">
        <v>-66.595995510000051</v>
      </c>
    </row>
    <row r="32" spans="2:13" ht="12.75" customHeight="1">
      <c r="B32" s="303" t="s">
        <v>508</v>
      </c>
      <c r="C32" s="111" t="s">
        <v>296</v>
      </c>
      <c r="D32" s="286">
        <v>0</v>
      </c>
      <c r="E32" s="313">
        <v>0</v>
      </c>
      <c r="F32" s="313">
        <v>68.031828288889315</v>
      </c>
      <c r="G32" s="313">
        <v>83.426850309357292</v>
      </c>
      <c r="H32" s="313">
        <v>77.930241622511218</v>
      </c>
      <c r="I32" s="313">
        <v>155.61606503622886</v>
      </c>
      <c r="J32" s="313">
        <v>177.4786847930703</v>
      </c>
      <c r="K32" s="317">
        <v>155.21046020952139</v>
      </c>
    </row>
    <row r="33" spans="2:12">
      <c r="B33" s="303" t="s">
        <v>509</v>
      </c>
      <c r="C33" s="111" t="s">
        <v>296</v>
      </c>
      <c r="D33" s="286">
        <v>0</v>
      </c>
      <c r="E33" s="313">
        <v>0</v>
      </c>
      <c r="F33" s="313">
        <v>0</v>
      </c>
      <c r="G33" s="313">
        <v>0</v>
      </c>
      <c r="H33" s="313">
        <v>0</v>
      </c>
      <c r="I33" s="313">
        <v>-6.5464667099999998</v>
      </c>
      <c r="J33" s="313">
        <v>-15.504710560000001</v>
      </c>
      <c r="K33" s="317">
        <v>-8.1947999900000017</v>
      </c>
    </row>
    <row r="34" spans="2:12">
      <c r="B34" s="303" t="s">
        <v>510</v>
      </c>
      <c r="C34" s="111" t="s">
        <v>296</v>
      </c>
      <c r="D34" s="286">
        <v>0</v>
      </c>
      <c r="E34" s="313">
        <v>0</v>
      </c>
      <c r="F34" s="313">
        <v>0</v>
      </c>
      <c r="G34" s="313">
        <v>0</v>
      </c>
      <c r="H34" s="313">
        <v>0</v>
      </c>
      <c r="I34" s="313">
        <v>0</v>
      </c>
      <c r="J34" s="313">
        <v>0.30021931000000002</v>
      </c>
      <c r="K34" s="317">
        <v>0.20266642999999987</v>
      </c>
    </row>
    <row r="35" spans="2:12">
      <c r="B35" s="303" t="s">
        <v>511</v>
      </c>
      <c r="C35" s="111" t="s">
        <v>296</v>
      </c>
      <c r="D35" s="286">
        <v>0</v>
      </c>
      <c r="E35" s="313">
        <v>0</v>
      </c>
      <c r="F35" s="313">
        <v>0</v>
      </c>
      <c r="G35" s="313">
        <v>0</v>
      </c>
      <c r="H35" s="313">
        <v>0</v>
      </c>
      <c r="I35" s="313">
        <v>0</v>
      </c>
      <c r="J35" s="313">
        <v>0</v>
      </c>
      <c r="K35" s="317">
        <v>0</v>
      </c>
    </row>
    <row r="36" spans="2:12">
      <c r="B36" s="303" t="s">
        <v>512</v>
      </c>
      <c r="C36" s="111" t="s">
        <v>296</v>
      </c>
      <c r="D36" s="286">
        <v>0</v>
      </c>
      <c r="E36" s="313">
        <v>0</v>
      </c>
      <c r="F36" s="313">
        <v>0</v>
      </c>
      <c r="G36" s="313">
        <v>0</v>
      </c>
      <c r="H36" s="313">
        <v>0</v>
      </c>
      <c r="I36" s="313">
        <v>0</v>
      </c>
      <c r="J36" s="313">
        <v>0</v>
      </c>
      <c r="K36" s="317">
        <v>0</v>
      </c>
    </row>
    <row r="37" spans="2:12">
      <c r="B37" s="303" t="s">
        <v>513</v>
      </c>
      <c r="C37" s="111" t="s">
        <v>296</v>
      </c>
      <c r="D37" s="286">
        <v>0</v>
      </c>
      <c r="E37" s="313">
        <v>0</v>
      </c>
      <c r="F37" s="313">
        <v>0</v>
      </c>
      <c r="G37" s="313">
        <v>0</v>
      </c>
      <c r="H37" s="313">
        <v>0</v>
      </c>
      <c r="I37" s="313">
        <v>0</v>
      </c>
      <c r="J37" s="313">
        <v>0</v>
      </c>
      <c r="K37" s="317">
        <v>0</v>
      </c>
    </row>
    <row r="38" spans="2:12">
      <c r="B38" s="303" t="s">
        <v>514</v>
      </c>
      <c r="C38" s="111" t="s">
        <v>296</v>
      </c>
      <c r="D38" s="286">
        <v>0</v>
      </c>
      <c r="E38" s="313">
        <v>0</v>
      </c>
      <c r="F38" s="313">
        <v>0</v>
      </c>
      <c r="G38" s="313">
        <v>0</v>
      </c>
      <c r="H38" s="313">
        <v>0</v>
      </c>
      <c r="I38" s="313">
        <v>0</v>
      </c>
      <c r="J38" s="313">
        <v>0</v>
      </c>
      <c r="K38" s="317">
        <v>0</v>
      </c>
    </row>
    <row r="39" spans="2:12">
      <c r="B39" s="303" t="s">
        <v>515</v>
      </c>
      <c r="C39" s="111" t="s">
        <v>296</v>
      </c>
      <c r="D39" s="286">
        <v>0</v>
      </c>
      <c r="E39" s="313">
        <v>0</v>
      </c>
      <c r="F39" s="313">
        <v>0</v>
      </c>
      <c r="G39" s="313">
        <v>0</v>
      </c>
      <c r="H39" s="313">
        <v>0</v>
      </c>
      <c r="I39" s="313">
        <v>0</v>
      </c>
      <c r="J39" s="313">
        <v>0</v>
      </c>
      <c r="K39" s="317">
        <v>0</v>
      </c>
    </row>
    <row r="40" spans="2:12">
      <c r="B40" s="303" t="s">
        <v>516</v>
      </c>
      <c r="C40" s="111" t="s">
        <v>296</v>
      </c>
      <c r="D40" s="286">
        <v>0</v>
      </c>
      <c r="E40" s="313">
        <v>0</v>
      </c>
      <c r="F40" s="313">
        <v>0</v>
      </c>
      <c r="G40" s="313">
        <v>0</v>
      </c>
      <c r="H40" s="313">
        <v>0</v>
      </c>
      <c r="I40" s="313">
        <v>0</v>
      </c>
      <c r="J40" s="313">
        <v>0</v>
      </c>
      <c r="K40" s="317">
        <v>0</v>
      </c>
    </row>
    <row r="41" spans="2:12">
      <c r="B41" s="303" t="s">
        <v>517</v>
      </c>
      <c r="C41" s="111" t="s">
        <v>296</v>
      </c>
      <c r="D41" s="314">
        <v>0</v>
      </c>
      <c r="E41" s="315">
        <v>0</v>
      </c>
      <c r="F41" s="315">
        <v>0</v>
      </c>
      <c r="G41" s="315">
        <v>0</v>
      </c>
      <c r="H41" s="315">
        <v>0</v>
      </c>
      <c r="I41" s="315">
        <v>0</v>
      </c>
      <c r="J41" s="315">
        <v>0</v>
      </c>
      <c r="K41" s="318">
        <v>0</v>
      </c>
    </row>
    <row r="42" spans="2:12">
      <c r="B42" s="962" t="s">
        <v>518</v>
      </c>
      <c r="C42" s="111" t="s">
        <v>296</v>
      </c>
      <c r="D42" s="610">
        <v>1225.33</v>
      </c>
      <c r="E42" s="610">
        <v>1211.53</v>
      </c>
      <c r="F42" s="610">
        <v>1250.3300000000002</v>
      </c>
      <c r="G42" s="610">
        <v>1323.3300000000004</v>
      </c>
      <c r="H42" s="610">
        <v>1366.4839999999999</v>
      </c>
      <c r="I42" s="610">
        <v>1417.2440000000001</v>
      </c>
      <c r="J42" s="610">
        <v>1475.1000000000001</v>
      </c>
      <c r="K42" s="610">
        <v>1507.5406985099999</v>
      </c>
    </row>
    <row r="43" spans="2:12">
      <c r="B43" s="304" t="s">
        <v>519</v>
      </c>
      <c r="C43" s="111" t="s">
        <v>296</v>
      </c>
      <c r="D43" s="611"/>
      <c r="E43" s="612"/>
      <c r="F43" s="612"/>
      <c r="G43" s="613"/>
      <c r="H43" s="613"/>
      <c r="I43" s="613"/>
      <c r="J43" s="613"/>
      <c r="K43" s="614"/>
    </row>
    <row r="44" spans="2:12">
      <c r="B44" s="962" t="s">
        <v>520</v>
      </c>
      <c r="C44" s="111" t="s">
        <v>296</v>
      </c>
      <c r="D44" s="67">
        <v>1225.33</v>
      </c>
      <c r="E44" s="68">
        <v>1211.53</v>
      </c>
      <c r="F44" s="68">
        <v>1250.3300000000002</v>
      </c>
      <c r="G44" s="68">
        <v>1323.3300000000004</v>
      </c>
      <c r="H44" s="68">
        <v>1366.4839999999999</v>
      </c>
      <c r="I44" s="68">
        <v>1417.2440000000001</v>
      </c>
      <c r="J44" s="68">
        <v>1475.1000000000001</v>
      </c>
      <c r="K44" s="69">
        <v>1507.5406985099999</v>
      </c>
    </row>
    <row r="45" spans="2:12">
      <c r="D45" s="182" t="s">
        <v>324</v>
      </c>
      <c r="E45" s="183" t="s">
        <v>324</v>
      </c>
      <c r="F45" s="183" t="s">
        <v>324</v>
      </c>
      <c r="G45" s="183" t="s">
        <v>324</v>
      </c>
      <c r="H45" s="183" t="s">
        <v>324</v>
      </c>
      <c r="I45" s="183" t="s">
        <v>324</v>
      </c>
      <c r="J45" s="183" t="s">
        <v>324</v>
      </c>
      <c r="K45" s="184" t="s">
        <v>324</v>
      </c>
    </row>
    <row r="47" spans="2:12">
      <c r="B47" s="963" t="s">
        <v>521</v>
      </c>
      <c r="C47" s="111" t="s">
        <v>296</v>
      </c>
      <c r="D47" s="722">
        <v>1170.8</v>
      </c>
      <c r="E47" s="68">
        <v>1225.33</v>
      </c>
      <c r="F47" s="68">
        <v>1211.53</v>
      </c>
      <c r="G47" s="68">
        <v>1250.3300000000002</v>
      </c>
      <c r="H47" s="68">
        <v>1323.3300000000004</v>
      </c>
      <c r="I47" s="68">
        <v>1366.4839999999999</v>
      </c>
      <c r="J47" s="68">
        <v>1417.2440000000001</v>
      </c>
      <c r="K47" s="69">
        <v>1475.1000000000001</v>
      </c>
      <c r="L47" s="960"/>
    </row>
    <row r="48" spans="2:12">
      <c r="B48" s="963" t="s">
        <v>522</v>
      </c>
      <c r="C48" s="111" t="s">
        <v>296</v>
      </c>
      <c r="D48" s="486">
        <v>1225.33</v>
      </c>
      <c r="E48" s="487">
        <v>1211.53</v>
      </c>
      <c r="F48" s="487">
        <v>1250.3300000000002</v>
      </c>
      <c r="G48" s="487">
        <v>1323.3300000000004</v>
      </c>
      <c r="H48" s="487">
        <v>1366.4839999999999</v>
      </c>
      <c r="I48" s="487">
        <v>1417.2440000000001</v>
      </c>
      <c r="J48" s="487">
        <v>1475.1000000000001</v>
      </c>
      <c r="K48" s="721">
        <v>1507.5406985099999</v>
      </c>
      <c r="L48" s="960"/>
    </row>
    <row r="49" spans="2:13">
      <c r="D49" s="12"/>
      <c r="E49" s="12"/>
      <c r="F49" s="12"/>
      <c r="G49" s="12"/>
      <c r="H49" s="12"/>
      <c r="I49" s="12"/>
      <c r="J49" s="12"/>
      <c r="K49" s="12"/>
    </row>
    <row r="50" spans="2:13">
      <c r="B50" s="6" t="s">
        <v>523</v>
      </c>
    </row>
    <row r="51" spans="2:13">
      <c r="B51" t="s">
        <v>484</v>
      </c>
      <c r="C51" s="960" t="s">
        <v>270</v>
      </c>
      <c r="D51" s="912">
        <v>0</v>
      </c>
      <c r="E51" s="913">
        <v>0</v>
      </c>
      <c r="F51" s="913">
        <v>0</v>
      </c>
      <c r="G51" s="913">
        <v>0</v>
      </c>
      <c r="H51" s="913">
        <v>0</v>
      </c>
      <c r="I51" s="913">
        <v>0</v>
      </c>
      <c r="J51" s="913">
        <v>0</v>
      </c>
      <c r="K51" s="914">
        <v>0</v>
      </c>
    </row>
    <row r="52" spans="2:13">
      <c r="B52" t="s">
        <v>485</v>
      </c>
      <c r="C52" s="960" t="s">
        <v>270</v>
      </c>
      <c r="D52" s="404">
        <v>1</v>
      </c>
      <c r="E52" s="405">
        <v>1</v>
      </c>
      <c r="F52" s="405">
        <v>1</v>
      </c>
      <c r="G52" s="405">
        <v>1</v>
      </c>
      <c r="H52" s="405">
        <v>1</v>
      </c>
      <c r="I52" s="405">
        <v>1</v>
      </c>
      <c r="J52" s="405">
        <v>1</v>
      </c>
      <c r="K52" s="406">
        <v>1</v>
      </c>
    </row>
    <row r="53" spans="2:13">
      <c r="C53" s="960"/>
      <c r="D53" s="960"/>
      <c r="E53" s="960"/>
      <c r="F53" s="960"/>
      <c r="G53" s="960"/>
      <c r="H53" s="960"/>
      <c r="I53" s="960"/>
      <c r="J53" s="960"/>
      <c r="K53" s="960"/>
      <c r="L53" s="960"/>
    </row>
    <row r="54" spans="2:13">
      <c r="B54" s="156" t="s">
        <v>524</v>
      </c>
      <c r="C54" s="220" t="s">
        <v>296</v>
      </c>
      <c r="D54" s="615">
        <v>1198.0650000000001</v>
      </c>
      <c r="E54" s="616">
        <v>1218.4299999999998</v>
      </c>
      <c r="F54" s="616">
        <v>1230.93</v>
      </c>
      <c r="G54" s="616">
        <v>1286.8300000000004</v>
      </c>
      <c r="H54" s="616">
        <v>1344.9070000000002</v>
      </c>
      <c r="I54" s="616">
        <v>1391.864</v>
      </c>
      <c r="J54" s="616">
        <v>1446.172</v>
      </c>
      <c r="K54" s="617">
        <v>1491.3203492550001</v>
      </c>
    </row>
    <row r="55" spans="2:13">
      <c r="B55" s="156" t="s">
        <v>525</v>
      </c>
      <c r="C55" s="111" t="s">
        <v>296</v>
      </c>
      <c r="D55" s="604">
        <v>638.43398761822982</v>
      </c>
      <c r="E55" s="605">
        <v>647.96011199024542</v>
      </c>
      <c r="F55" s="605">
        <v>676.32088727519158</v>
      </c>
      <c r="G55" s="605">
        <v>694.87819659909974</v>
      </c>
      <c r="H55" s="605">
        <v>733.03804193732958</v>
      </c>
      <c r="I55" s="605">
        <v>777.06255801025372</v>
      </c>
      <c r="J55" s="605">
        <v>801.21575270833955</v>
      </c>
      <c r="K55" s="606">
        <v>828.12244184676774</v>
      </c>
    </row>
    <row r="56" spans="2:13">
      <c r="B56" s="156" t="s">
        <v>526</v>
      </c>
      <c r="C56" s="111" t="s">
        <v>296</v>
      </c>
      <c r="D56" s="755">
        <v>1836.4989876182299</v>
      </c>
      <c r="E56" s="755">
        <v>1866.3901119902453</v>
      </c>
      <c r="F56" s="755">
        <v>1907.2508872751916</v>
      </c>
      <c r="G56" s="755">
        <v>1981.7081965991001</v>
      </c>
      <c r="H56" s="755">
        <v>2077.9450419373297</v>
      </c>
      <c r="I56" s="755">
        <v>2168.9265580102538</v>
      </c>
      <c r="J56" s="755">
        <v>2247.3877527083396</v>
      </c>
      <c r="K56" s="755">
        <v>2319.4427911017679</v>
      </c>
    </row>
    <row r="57" spans="2:13">
      <c r="B57" s="156" t="s">
        <v>527</v>
      </c>
      <c r="C57" s="111" t="s">
        <v>270</v>
      </c>
      <c r="D57" s="187">
        <v>0.65236355047153061</v>
      </c>
      <c r="E57" s="188">
        <v>0.65282707627544911</v>
      </c>
      <c r="F57" s="188">
        <v>0.64539490227139307</v>
      </c>
      <c r="G57" s="188">
        <v>0.64935392718685225</v>
      </c>
      <c r="H57" s="188">
        <v>0.6472293409387303</v>
      </c>
      <c r="I57" s="188">
        <v>0.64172942825545864</v>
      </c>
      <c r="J57" s="188">
        <v>0.64349020246159572</v>
      </c>
      <c r="K57" s="189">
        <v>0.64296492027147689</v>
      </c>
    </row>
    <row r="58" spans="2:13">
      <c r="B58" s="156" t="s">
        <v>16</v>
      </c>
      <c r="C58" s="111" t="s">
        <v>270</v>
      </c>
      <c r="D58" s="756">
        <v>0.65</v>
      </c>
      <c r="E58" s="757">
        <v>0.65</v>
      </c>
      <c r="F58" s="757">
        <v>0.65</v>
      </c>
      <c r="G58" s="757">
        <v>0.65</v>
      </c>
      <c r="H58" s="757">
        <v>0.65</v>
      </c>
      <c r="I58" s="757">
        <v>0.65</v>
      </c>
      <c r="J58" s="757">
        <v>0.65</v>
      </c>
      <c r="K58" s="758">
        <v>0.65</v>
      </c>
    </row>
    <row r="59" spans="2:13">
      <c r="B59" s="156" t="s">
        <v>528</v>
      </c>
      <c r="C59" s="111" t="s">
        <v>270</v>
      </c>
      <c r="D59" s="192">
        <v>2.3635504715305844E-3</v>
      </c>
      <c r="E59" s="193">
        <v>2.8270762754490919E-3</v>
      </c>
      <c r="F59" s="193">
        <v>-4.605097728606955E-3</v>
      </c>
      <c r="G59" s="193">
        <v>-6.4607281314776888E-4</v>
      </c>
      <c r="H59" s="193">
        <v>-2.7706590612697202E-3</v>
      </c>
      <c r="I59" s="193">
        <v>-8.2705717445413773E-3</v>
      </c>
      <c r="J59" s="193">
        <v>-6.509797538404305E-3</v>
      </c>
      <c r="K59" s="194">
        <v>-7.0350797285231303E-3</v>
      </c>
    </row>
    <row r="61" spans="2:13">
      <c r="B61" s="156" t="s">
        <v>529</v>
      </c>
      <c r="C61" s="113" t="s">
        <v>61</v>
      </c>
      <c r="D61" s="759">
        <v>1004.3549547398726</v>
      </c>
      <c r="E61" s="608">
        <v>1005.0066132003044</v>
      </c>
      <c r="F61" s="608">
        <v>1003.9950792701625</v>
      </c>
      <c r="G61" s="608">
        <v>1025.5235351689685</v>
      </c>
      <c r="H61" s="608">
        <v>1037.7032277690957</v>
      </c>
      <c r="I61" s="608">
        <v>1043.2692943475424</v>
      </c>
      <c r="J61" s="608">
        <v>1059.6475169933055</v>
      </c>
      <c r="K61" s="609">
        <v>1071.5717424109248</v>
      </c>
      <c r="M61" s="270"/>
    </row>
    <row r="62" spans="2:13">
      <c r="B62" s="156" t="s">
        <v>530</v>
      </c>
      <c r="C62" s="113" t="s">
        <v>61</v>
      </c>
      <c r="D62" s="572">
        <v>535.20830567515429</v>
      </c>
      <c r="E62" s="573">
        <v>534.4617233983131</v>
      </c>
      <c r="F62" s="573">
        <v>551.63400260934623</v>
      </c>
      <c r="G62" s="573">
        <v>553.77473690242391</v>
      </c>
      <c r="H62" s="573">
        <v>565.59742955899878</v>
      </c>
      <c r="I62" s="573">
        <v>582.44591896855854</v>
      </c>
      <c r="J62" s="573">
        <v>587.07144304641099</v>
      </c>
      <c r="K62" s="574">
        <v>595.03822125315605</v>
      </c>
      <c r="M62" s="270"/>
    </row>
    <row r="63" spans="2:13">
      <c r="B63" s="156" t="s">
        <v>531</v>
      </c>
      <c r="C63" s="113" t="s">
        <v>61</v>
      </c>
      <c r="D63" s="754">
        <v>1539.5632604150269</v>
      </c>
      <c r="E63" s="754">
        <v>1539.4683365986175</v>
      </c>
      <c r="F63" s="754">
        <v>1555.6290818795087</v>
      </c>
      <c r="G63" s="754">
        <v>1579.2982720713924</v>
      </c>
      <c r="H63" s="754">
        <v>1603.3006573280945</v>
      </c>
      <c r="I63" s="754">
        <v>1625.715213316101</v>
      </c>
      <c r="J63" s="754">
        <v>1646.7189600397164</v>
      </c>
      <c r="K63" s="754">
        <v>1666.6099636640809</v>
      </c>
    </row>
    <row r="64" spans="2:13">
      <c r="B64" s="156" t="s">
        <v>527</v>
      </c>
      <c r="C64" s="111" t="s">
        <v>270</v>
      </c>
      <c r="D64" s="187">
        <v>0.65236355047153061</v>
      </c>
      <c r="E64" s="188">
        <v>0.65282707627544911</v>
      </c>
      <c r="F64" s="188">
        <v>0.64539490227139307</v>
      </c>
      <c r="G64" s="188">
        <v>0.64935392718685225</v>
      </c>
      <c r="H64" s="188">
        <v>0.6472293409387303</v>
      </c>
      <c r="I64" s="188">
        <v>0.64172942825545864</v>
      </c>
      <c r="J64" s="188">
        <v>0.64349020246159572</v>
      </c>
      <c r="K64" s="189">
        <v>0.64296492027147689</v>
      </c>
    </row>
    <row r="65" spans="2:11">
      <c r="B65" s="156" t="s">
        <v>16</v>
      </c>
      <c r="C65" s="111" t="s">
        <v>270</v>
      </c>
      <c r="D65" s="756">
        <v>0.65</v>
      </c>
      <c r="E65" s="757">
        <v>0.65</v>
      </c>
      <c r="F65" s="757">
        <v>0.65</v>
      </c>
      <c r="G65" s="757">
        <v>0.65</v>
      </c>
      <c r="H65" s="757">
        <v>0.65</v>
      </c>
      <c r="I65" s="757">
        <v>0.65</v>
      </c>
      <c r="J65" s="757">
        <v>0.65</v>
      </c>
      <c r="K65" s="758">
        <v>0.65</v>
      </c>
    </row>
    <row r="66" spans="2:11">
      <c r="B66" s="156" t="s">
        <v>528</v>
      </c>
      <c r="C66" s="111" t="s">
        <v>270</v>
      </c>
      <c r="D66" s="192">
        <v>2.3635504715305844E-3</v>
      </c>
      <c r="E66" s="193">
        <v>2.8270762754490919E-3</v>
      </c>
      <c r="F66" s="193">
        <v>-4.605097728606955E-3</v>
      </c>
      <c r="G66" s="193">
        <v>-6.4607281314776888E-4</v>
      </c>
      <c r="H66" s="193">
        <v>-2.7706590612697202E-3</v>
      </c>
      <c r="I66" s="193">
        <v>-8.2705717445413773E-3</v>
      </c>
      <c r="J66" s="193">
        <v>-6.509797538404305E-3</v>
      </c>
      <c r="K66" s="194">
        <v>-7.0350797285231303E-3</v>
      </c>
    </row>
  </sheetData>
  <conditionalFormatting sqref="D6:K6">
    <cfRule type="expression" dxfId="38" priority="18">
      <formula>AND(D$5="Actuals",E$5="Forecast")</formula>
    </cfRule>
  </conditionalFormatting>
  <conditionalFormatting sqref="D5:K5">
    <cfRule type="expression" dxfId="3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AG63"/>
  <sheetViews>
    <sheetView showGridLines="0" zoomScale="70" zoomScaleNormal="70" workbookViewId="0">
      <pane ySplit="6" topLeftCell="A13" activePane="bottomLeft" state="frozen"/>
      <selection activeCell="B75" sqref="A1:XFD1048576"/>
      <selection pane="bottomLeft" activeCell="B23" sqref="B23"/>
    </sheetView>
  </sheetViews>
  <sheetFormatPr defaultRowHeight="12.6"/>
  <cols>
    <col min="1" max="1" width="8.36328125" customWidth="1"/>
    <col min="2" max="2" width="100.08984375" customWidth="1"/>
    <col min="3" max="3" width="14.08984375" style="155" customWidth="1"/>
    <col min="4" max="11" width="11.08984375" customWidth="1"/>
    <col min="12" max="12" width="5" customWidth="1"/>
    <col min="14" max="14" width="34.90625" style="169" bestFit="1" customWidth="1"/>
    <col min="15" max="15" width="27.6328125" bestFit="1" customWidth="1"/>
    <col min="16" max="16" width="29.7265625" bestFit="1" customWidth="1"/>
    <col min="17" max="17" width="9.90625" bestFit="1" customWidth="1"/>
    <col min="25" max="25" width="16.08984375" bestFit="1" customWidth="1"/>
  </cols>
  <sheetData>
    <row r="1" spans="1:33" s="18" customFormat="1" ht="21">
      <c r="A1" s="888" t="s">
        <v>532</v>
      </c>
      <c r="B1" s="793"/>
      <c r="C1" s="915"/>
      <c r="D1" s="211"/>
      <c r="E1" s="211"/>
      <c r="F1" s="211"/>
      <c r="G1" s="211"/>
      <c r="H1" s="211"/>
      <c r="I1" s="212"/>
      <c r="J1" s="212"/>
      <c r="K1" s="213"/>
      <c r="L1" s="904"/>
      <c r="N1" s="168"/>
    </row>
    <row r="2" spans="1:33" s="18" customFormat="1" ht="21">
      <c r="A2" s="786" t="s">
        <v>2</v>
      </c>
      <c r="B2" s="781"/>
      <c r="C2" s="177"/>
      <c r="D2" s="16"/>
      <c r="E2" s="16"/>
      <c r="F2" s="16"/>
      <c r="G2" s="16"/>
      <c r="H2" s="16"/>
      <c r="I2" s="15"/>
      <c r="J2" s="15"/>
      <c r="K2" s="15"/>
      <c r="L2" s="92"/>
      <c r="N2" s="168"/>
    </row>
    <row r="3" spans="1:33" s="18" customFormat="1" ht="21">
      <c r="A3" s="789">
        <v>2021</v>
      </c>
      <c r="B3" s="796"/>
      <c r="C3" s="331"/>
      <c r="D3" s="214"/>
      <c r="E3" s="214"/>
      <c r="F3" s="214"/>
      <c r="G3" s="214"/>
      <c r="H3" s="214"/>
      <c r="I3" s="210"/>
      <c r="J3" s="210"/>
      <c r="K3" s="210"/>
      <c r="L3" s="215"/>
      <c r="N3" s="168"/>
    </row>
    <row r="4" spans="1:33" s="2" customFormat="1" ht="12.75" customHeight="1">
      <c r="C4" s="1"/>
      <c r="N4" s="93"/>
      <c r="P4" s="816"/>
    </row>
    <row r="5" spans="1:33" s="2" customFormat="1">
      <c r="B5" s="24"/>
      <c r="C5" s="178"/>
      <c r="D5" s="324" t="s">
        <v>257</v>
      </c>
      <c r="E5" s="324" t="s">
        <v>257</v>
      </c>
      <c r="F5" s="324" t="s">
        <v>257</v>
      </c>
      <c r="G5" s="324" t="s">
        <v>257</v>
      </c>
      <c r="H5" s="324" t="s">
        <v>257</v>
      </c>
      <c r="I5" s="324" t="s">
        <v>257</v>
      </c>
      <c r="J5" s="324" t="s">
        <v>257</v>
      </c>
      <c r="K5" s="863" t="s">
        <v>482</v>
      </c>
      <c r="N5" s="93"/>
    </row>
    <row r="6" spans="1:33" s="2" customFormat="1">
      <c r="C6" s="1"/>
      <c r="D6" s="89">
        <v>2014</v>
      </c>
      <c r="E6" s="90">
        <v>2015</v>
      </c>
      <c r="F6" s="90">
        <v>2016</v>
      </c>
      <c r="G6" s="90">
        <v>2017</v>
      </c>
      <c r="H6" s="90">
        <v>2018</v>
      </c>
      <c r="I6" s="90">
        <v>2019</v>
      </c>
      <c r="J6" s="90">
        <v>2020</v>
      </c>
      <c r="K6" s="152">
        <v>2021</v>
      </c>
      <c r="N6" s="93"/>
      <c r="Q6" s="166"/>
      <c r="R6" s="166"/>
      <c r="S6" s="166"/>
      <c r="T6" s="166"/>
      <c r="U6" s="166"/>
      <c r="V6" s="166"/>
      <c r="W6" s="166"/>
      <c r="X6" s="166"/>
      <c r="Y6" s="166"/>
    </row>
    <row r="7" spans="1:33" s="2" customFormat="1">
      <c r="A7" s="21"/>
      <c r="B7" s="21"/>
      <c r="C7" s="268"/>
      <c r="D7" s="353"/>
      <c r="E7" s="353"/>
      <c r="F7" s="353"/>
      <c r="G7" s="353"/>
      <c r="H7" s="353"/>
      <c r="I7" s="353"/>
      <c r="J7" s="353"/>
      <c r="K7" s="353"/>
      <c r="L7" s="21"/>
      <c r="M7" s="21"/>
      <c r="N7" s="181"/>
    </row>
    <row r="8" spans="1:33" s="2" customFormat="1">
      <c r="B8" s="5" t="s">
        <v>533</v>
      </c>
      <c r="N8" s="93"/>
    </row>
    <row r="9" spans="1:33" s="2" customFormat="1">
      <c r="B9" s="302" t="s">
        <v>534</v>
      </c>
      <c r="C9" s="302"/>
      <c r="D9" s="302"/>
      <c r="E9" s="302"/>
      <c r="F9" s="302"/>
      <c r="G9" s="302"/>
      <c r="H9" s="302"/>
      <c r="I9" s="302"/>
      <c r="J9" s="302"/>
      <c r="K9" s="302"/>
      <c r="L9" s="302"/>
      <c r="N9" s="2" t="s">
        <v>535</v>
      </c>
      <c r="O9" s="2">
        <v>0.76159661146571744</v>
      </c>
    </row>
    <row r="10" spans="1:33" s="21" customFormat="1">
      <c r="B10" s="352"/>
      <c r="C10" s="352"/>
      <c r="D10" s="812"/>
      <c r="E10" s="812"/>
      <c r="F10" s="812"/>
      <c r="G10" s="812"/>
      <c r="H10" s="812"/>
      <c r="I10" s="812"/>
      <c r="J10" s="812"/>
      <c r="K10" s="812"/>
      <c r="L10" s="352"/>
      <c r="N10" s="181"/>
    </row>
    <row r="11" spans="1:33" s="2" customFormat="1">
      <c r="B11" s="156" t="s">
        <v>536</v>
      </c>
      <c r="C11" s="166" t="s">
        <v>61</v>
      </c>
      <c r="D11" s="618">
        <v>1565.5430526984412</v>
      </c>
      <c r="E11" s="618">
        <v>1575.6352332928218</v>
      </c>
      <c r="F11" s="618">
        <v>1597.0819312257283</v>
      </c>
      <c r="G11" s="618">
        <v>1622.2843937328391</v>
      </c>
      <c r="H11" s="618">
        <v>1644.3264160236768</v>
      </c>
      <c r="I11" s="618">
        <v>1664.7383128747369</v>
      </c>
      <c r="J11" s="618">
        <v>1683.6148263686043</v>
      </c>
      <c r="K11" s="618">
        <v>1700.9558259867504</v>
      </c>
      <c r="N11" s="93"/>
      <c r="P11" s="1"/>
      <c r="Q11" s="815"/>
      <c r="R11" s="815"/>
      <c r="S11" s="815"/>
      <c r="T11" s="815"/>
      <c r="U11" s="815"/>
      <c r="V11" s="815"/>
      <c r="W11" s="815"/>
      <c r="X11" s="815"/>
      <c r="Z11" s="821"/>
      <c r="AA11" s="821"/>
      <c r="AB11" s="821"/>
      <c r="AC11" s="821"/>
      <c r="AD11" s="821"/>
      <c r="AE11" s="821"/>
      <c r="AF11" s="821"/>
      <c r="AG11" s="821"/>
    </row>
    <row r="12" spans="1:33" s="2" customFormat="1">
      <c r="N12" s="93"/>
    </row>
    <row r="13" spans="1:33" s="2" customFormat="1">
      <c r="B13" s="5" t="s">
        <v>537</v>
      </c>
      <c r="C13" s="1"/>
      <c r="D13" s="1"/>
      <c r="E13" s="1"/>
      <c r="F13" s="1"/>
      <c r="G13" s="1"/>
      <c r="H13" s="1"/>
      <c r="I13" s="1"/>
      <c r="J13" s="1"/>
      <c r="K13" s="1"/>
      <c r="N13" s="93"/>
    </row>
    <row r="14" spans="1:33" s="2" customFormat="1">
      <c r="B14" s="302" t="s">
        <v>538</v>
      </c>
      <c r="C14" s="269"/>
      <c r="D14" s="269"/>
      <c r="E14" s="269"/>
      <c r="F14" s="269"/>
      <c r="G14" s="269"/>
      <c r="H14" s="269"/>
      <c r="I14" s="269"/>
      <c r="J14" s="269"/>
      <c r="K14" s="269"/>
      <c r="L14" s="245"/>
      <c r="N14" s="93"/>
    </row>
    <row r="15" spans="1:33" s="21" customFormat="1">
      <c r="B15" s="352"/>
      <c r="C15" s="268"/>
      <c r="D15" s="268"/>
      <c r="E15" s="268"/>
      <c r="F15" s="268"/>
      <c r="G15" s="268"/>
      <c r="H15" s="268"/>
      <c r="I15" s="268"/>
      <c r="J15" s="268"/>
      <c r="K15" s="268"/>
      <c r="N15" s="181"/>
    </row>
    <row r="16" spans="1:33" s="2" customFormat="1">
      <c r="B16" s="326" t="s">
        <v>539</v>
      </c>
      <c r="C16" s="166" t="s">
        <v>61</v>
      </c>
      <c r="D16" s="618">
        <v>1577.3037254997266</v>
      </c>
      <c r="E16" s="619">
        <v>1565.545136536193</v>
      </c>
      <c r="F16" s="619">
        <v>1575.6373305639104</v>
      </c>
      <c r="G16" s="619">
        <v>1597.084057043741</v>
      </c>
      <c r="H16" s="619">
        <v>1622.2865530969386</v>
      </c>
      <c r="I16" s="619">
        <v>1644.3286047271149</v>
      </c>
      <c r="J16" s="619">
        <v>1664.7405287477131</v>
      </c>
      <c r="K16" s="493">
        <v>1683.6170673674253</v>
      </c>
      <c r="N16" s="93"/>
      <c r="P16" s="1"/>
      <c r="Q16" s="815"/>
      <c r="R16" s="815"/>
      <c r="S16" s="815"/>
      <c r="T16" s="815"/>
      <c r="U16" s="815"/>
      <c r="V16" s="815"/>
      <c r="W16" s="815"/>
      <c r="X16" s="815"/>
    </row>
    <row r="17" spans="2:33" s="2" customFormat="1">
      <c r="B17" s="326" t="s">
        <v>540</v>
      </c>
      <c r="C17" s="166" t="s">
        <v>61</v>
      </c>
      <c r="D17" s="498">
        <v>0</v>
      </c>
      <c r="E17" s="498">
        <v>0</v>
      </c>
      <c r="F17" s="498">
        <v>0</v>
      </c>
      <c r="G17" s="498">
        <v>0</v>
      </c>
      <c r="H17" s="498">
        <v>0</v>
      </c>
      <c r="I17" s="498">
        <v>0</v>
      </c>
      <c r="J17" s="498">
        <v>0</v>
      </c>
      <c r="K17" s="498">
        <v>0</v>
      </c>
      <c r="N17" s="93"/>
      <c r="P17" s="1"/>
      <c r="Q17" s="815"/>
      <c r="R17" s="815"/>
      <c r="S17" s="815"/>
      <c r="T17" s="815"/>
      <c r="U17" s="815"/>
      <c r="V17" s="815"/>
      <c r="W17" s="815"/>
      <c r="X17" s="815"/>
    </row>
    <row r="18" spans="2:33" s="2" customFormat="1">
      <c r="B18" s="5" t="s">
        <v>541</v>
      </c>
      <c r="C18" s="166" t="s">
        <v>61</v>
      </c>
      <c r="D18" s="620">
        <v>1577.3037254997266</v>
      </c>
      <c r="E18" s="621">
        <v>1565.545136536193</v>
      </c>
      <c r="F18" s="621">
        <v>1575.6373305639104</v>
      </c>
      <c r="G18" s="621">
        <v>1597.084057043741</v>
      </c>
      <c r="H18" s="621">
        <v>1622.2865530969386</v>
      </c>
      <c r="I18" s="621">
        <v>1644.3286047271149</v>
      </c>
      <c r="J18" s="621">
        <v>1664.7405287477131</v>
      </c>
      <c r="K18" s="622">
        <v>1683.6170673674253</v>
      </c>
      <c r="N18" s="93"/>
    </row>
    <row r="19" spans="2:33" s="2" customFormat="1">
      <c r="B19" s="328" t="s">
        <v>542</v>
      </c>
      <c r="C19" s="166" t="s">
        <v>61</v>
      </c>
      <c r="D19" s="494">
        <v>66.999996602009801</v>
      </c>
      <c r="E19" s="494">
        <v>90.161337632510524</v>
      </c>
      <c r="F19" s="494">
        <v>95.672947082312675</v>
      </c>
      <c r="G19" s="494">
        <v>100.17843847003616</v>
      </c>
      <c r="H19" s="494">
        <v>102.6057977369335</v>
      </c>
      <c r="I19" s="494">
        <v>108.25397757034006</v>
      </c>
      <c r="J19" s="494">
        <v>114.21221161221308</v>
      </c>
      <c r="K19" s="494">
        <v>120.95060927920684</v>
      </c>
      <c r="N19" s="93"/>
      <c r="P19" s="1"/>
      <c r="Q19" s="815"/>
      <c r="R19" s="815"/>
      <c r="S19" s="815"/>
      <c r="T19" s="815"/>
      <c r="U19" s="815"/>
      <c r="V19" s="815"/>
      <c r="W19" s="815"/>
      <c r="X19" s="815"/>
    </row>
    <row r="20" spans="2:33" s="2" customFormat="1">
      <c r="B20" s="328" t="s">
        <v>543</v>
      </c>
      <c r="C20" s="166" t="s">
        <v>61</v>
      </c>
      <c r="D20" s="498"/>
      <c r="E20" s="499"/>
      <c r="F20" s="499"/>
      <c r="G20" s="499"/>
      <c r="H20" s="499"/>
      <c r="I20" s="499"/>
      <c r="J20" s="499"/>
      <c r="K20" s="590"/>
      <c r="N20" s="93"/>
      <c r="P20" s="1"/>
      <c r="Q20" s="815"/>
      <c r="R20" s="815"/>
      <c r="S20" s="815"/>
      <c r="T20" s="815"/>
      <c r="U20" s="815"/>
      <c r="V20" s="815"/>
      <c r="W20" s="815"/>
      <c r="X20" s="815"/>
    </row>
    <row r="21" spans="2:33" s="2" customFormat="1">
      <c r="B21" s="327" t="s">
        <v>544</v>
      </c>
      <c r="C21" s="166" t="s">
        <v>61</v>
      </c>
      <c r="D21" s="620">
        <v>66.999996602009801</v>
      </c>
      <c r="E21" s="621">
        <v>90.161337632510524</v>
      </c>
      <c r="F21" s="621">
        <v>95.672947082312675</v>
      </c>
      <c r="G21" s="621">
        <v>100.17843847003616</v>
      </c>
      <c r="H21" s="621">
        <v>102.6057977369335</v>
      </c>
      <c r="I21" s="621">
        <v>108.25397757034006</v>
      </c>
      <c r="J21" s="621">
        <v>114.21221161221308</v>
      </c>
      <c r="K21" s="622">
        <v>120.95060927920684</v>
      </c>
      <c r="N21" s="93"/>
    </row>
    <row r="22" spans="2:33" s="2" customFormat="1">
      <c r="B22" s="328" t="s">
        <v>545</v>
      </c>
      <c r="C22" s="166" t="s">
        <v>61</v>
      </c>
      <c r="D22" s="494">
        <v>-78.758585565543356</v>
      </c>
      <c r="E22" s="494">
        <v>-80.069143604793155</v>
      </c>
      <c r="F22" s="494">
        <v>-74.226220602482073</v>
      </c>
      <c r="G22" s="494">
        <v>-74.975942416838407</v>
      </c>
      <c r="H22" s="494">
        <v>-80.563746106757122</v>
      </c>
      <c r="I22" s="494">
        <v>-87.842053549741962</v>
      </c>
      <c r="J22" s="494">
        <v>-95.335672992501088</v>
      </c>
      <c r="K22" s="494">
        <v>-104.59419335699468</v>
      </c>
      <c r="N22" s="93"/>
      <c r="P22" s="1"/>
      <c r="Q22" s="815"/>
      <c r="R22" s="815"/>
      <c r="S22" s="815"/>
      <c r="T22" s="815"/>
      <c r="U22" s="815"/>
      <c r="V22" s="815"/>
      <c r="W22" s="815"/>
      <c r="X22" s="815"/>
    </row>
    <row r="23" spans="2:33" s="2" customFormat="1">
      <c r="B23" s="328" t="s">
        <v>546</v>
      </c>
      <c r="C23" s="166" t="s">
        <v>61</v>
      </c>
      <c r="D23" s="498"/>
      <c r="E23" s="499"/>
      <c r="F23" s="499"/>
      <c r="G23" s="499"/>
      <c r="H23" s="499"/>
      <c r="I23" s="499"/>
      <c r="J23" s="499"/>
      <c r="K23" s="590"/>
      <c r="N23" s="93"/>
    </row>
    <row r="24" spans="2:33" s="2" customFormat="1">
      <c r="B24" s="327" t="s">
        <v>547</v>
      </c>
      <c r="C24" s="166" t="s">
        <v>61</v>
      </c>
      <c r="D24" s="620">
        <v>-78.758585565543356</v>
      </c>
      <c r="E24" s="621">
        <v>-80.069143604793155</v>
      </c>
      <c r="F24" s="621">
        <v>-74.226220602482073</v>
      </c>
      <c r="G24" s="621">
        <v>-74.975942416838407</v>
      </c>
      <c r="H24" s="621">
        <v>-80.563746106757122</v>
      </c>
      <c r="I24" s="621">
        <v>-87.842053549741962</v>
      </c>
      <c r="J24" s="621">
        <v>-95.335672992501088</v>
      </c>
      <c r="K24" s="622">
        <v>-104.59419335699468</v>
      </c>
      <c r="N24" s="93"/>
    </row>
    <row r="25" spans="2:33" s="2" customFormat="1">
      <c r="B25" s="329" t="s">
        <v>548</v>
      </c>
      <c r="C25" s="166" t="s">
        <v>61</v>
      </c>
      <c r="D25" s="623"/>
      <c r="E25" s="624"/>
      <c r="F25" s="624"/>
      <c r="G25" s="624"/>
      <c r="H25" s="624"/>
      <c r="I25" s="624"/>
      <c r="J25" s="624"/>
      <c r="K25" s="625"/>
      <c r="N25" s="93"/>
    </row>
    <row r="26" spans="2:33" s="2" customFormat="1">
      <c r="B26" s="329" t="s">
        <v>548</v>
      </c>
      <c r="C26" s="166" t="s">
        <v>61</v>
      </c>
      <c r="D26" s="623"/>
      <c r="E26" s="624"/>
      <c r="F26" s="624"/>
      <c r="G26" s="624"/>
      <c r="H26" s="624"/>
      <c r="I26" s="624"/>
      <c r="J26" s="624"/>
      <c r="K26" s="625"/>
      <c r="N26" s="93"/>
    </row>
    <row r="27" spans="2:33" s="2" customFormat="1">
      <c r="B27" s="329" t="s">
        <v>548</v>
      </c>
      <c r="C27" s="166" t="s">
        <v>61</v>
      </c>
      <c r="D27" s="623"/>
      <c r="E27" s="624"/>
      <c r="F27" s="624"/>
      <c r="G27" s="624"/>
      <c r="H27" s="624"/>
      <c r="I27" s="624"/>
      <c r="J27" s="624"/>
      <c r="K27" s="625"/>
      <c r="N27" s="93"/>
    </row>
    <row r="28" spans="2:33" s="2" customFormat="1">
      <c r="B28" s="327" t="s">
        <v>549</v>
      </c>
      <c r="C28" s="166" t="s">
        <v>61</v>
      </c>
      <c r="D28" s="916">
        <v>0</v>
      </c>
      <c r="E28" s="917">
        <v>0</v>
      </c>
      <c r="F28" s="917">
        <v>0</v>
      </c>
      <c r="G28" s="917">
        <v>0</v>
      </c>
      <c r="H28" s="917">
        <v>0</v>
      </c>
      <c r="I28" s="917">
        <v>0</v>
      </c>
      <c r="J28" s="917">
        <v>0</v>
      </c>
      <c r="K28" s="918">
        <v>0</v>
      </c>
      <c r="N28" s="93"/>
    </row>
    <row r="29" spans="2:33" s="2" customFormat="1">
      <c r="B29" s="5" t="s">
        <v>550</v>
      </c>
      <c r="C29" s="166" t="s">
        <v>61</v>
      </c>
      <c r="D29" s="626">
        <v>1565.545136536193</v>
      </c>
      <c r="E29" s="627">
        <v>1575.6373305639104</v>
      </c>
      <c r="F29" s="627">
        <v>1597.084057043741</v>
      </c>
      <c r="G29" s="627">
        <v>1622.2865530969386</v>
      </c>
      <c r="H29" s="627">
        <v>1644.3286047271149</v>
      </c>
      <c r="I29" s="627">
        <v>1664.7405287477131</v>
      </c>
      <c r="J29" s="627">
        <v>1683.6170673674253</v>
      </c>
      <c r="K29" s="628">
        <v>1699.9734832896374</v>
      </c>
      <c r="N29" s="93"/>
      <c r="Z29" s="46"/>
      <c r="AA29" s="46"/>
      <c r="AB29" s="46"/>
      <c r="AC29" s="46"/>
      <c r="AD29" s="46"/>
      <c r="AE29" s="46"/>
      <c r="AF29" s="46"/>
      <c r="AG29" s="46"/>
    </row>
    <row r="30" spans="2:33" s="2" customFormat="1">
      <c r="B30" s="5"/>
      <c r="C30" s="166"/>
      <c r="D30" s="166"/>
      <c r="E30" s="166"/>
      <c r="F30" s="166"/>
      <c r="G30" s="166"/>
      <c r="H30" s="166"/>
      <c r="I30" s="166"/>
      <c r="J30" s="166"/>
      <c r="K30" s="166"/>
      <c r="L30" s="166"/>
      <c r="N30" s="93"/>
      <c r="P30" s="825"/>
      <c r="Z30" s="821"/>
      <c r="AA30" s="821"/>
      <c r="AB30" s="821"/>
      <c r="AC30" s="821"/>
      <c r="AD30" s="821"/>
      <c r="AE30" s="821"/>
      <c r="AF30" s="821"/>
      <c r="AG30" s="821"/>
    </row>
    <row r="31" spans="2:33" s="2" customFormat="1">
      <c r="B31" s="5" t="s">
        <v>551</v>
      </c>
      <c r="C31" s="166" t="s">
        <v>61</v>
      </c>
      <c r="D31" s="626">
        <v>0</v>
      </c>
      <c r="E31" s="626">
        <v>0</v>
      </c>
      <c r="F31" s="626">
        <v>0</v>
      </c>
      <c r="G31" s="626">
        <v>0</v>
      </c>
      <c r="H31" s="626">
        <v>0</v>
      </c>
      <c r="I31" s="626">
        <v>0</v>
      </c>
      <c r="J31" s="626">
        <v>0</v>
      </c>
      <c r="K31" s="626">
        <v>0</v>
      </c>
      <c r="L31" s="166"/>
      <c r="N31" s="93"/>
      <c r="P31" s="825"/>
      <c r="Z31" s="822"/>
      <c r="AA31" s="822"/>
      <c r="AB31" s="822"/>
      <c r="AC31" s="822"/>
      <c r="AD31" s="822"/>
      <c r="AE31" s="822"/>
      <c r="AF31" s="822"/>
      <c r="AG31" s="822"/>
    </row>
    <row r="32" spans="2:33" s="2" customFormat="1">
      <c r="B32" s="5" t="s">
        <v>552</v>
      </c>
      <c r="C32" s="166"/>
      <c r="D32" s="429" t="s">
        <v>553</v>
      </c>
      <c r="E32" s="429" t="s">
        <v>553</v>
      </c>
      <c r="F32" s="429" t="s">
        <v>553</v>
      </c>
      <c r="G32" s="429" t="s">
        <v>553</v>
      </c>
      <c r="H32" s="429" t="s">
        <v>553</v>
      </c>
      <c r="I32" s="429" t="s">
        <v>553</v>
      </c>
      <c r="J32" s="429" t="s">
        <v>553</v>
      </c>
      <c r="K32" s="429" t="s">
        <v>554</v>
      </c>
      <c r="L32" s="166"/>
      <c r="N32" s="93"/>
      <c r="P32" s="825"/>
    </row>
    <row r="33" spans="2:33" s="21" customFormat="1">
      <c r="B33" s="34"/>
      <c r="C33" s="397"/>
      <c r="D33" s="398"/>
      <c r="E33" s="398"/>
      <c r="F33" s="398"/>
      <c r="G33" s="398"/>
      <c r="H33" s="398"/>
      <c r="I33" s="398"/>
      <c r="J33" s="398"/>
      <c r="K33" s="398"/>
      <c r="N33" s="181"/>
      <c r="P33" s="862"/>
    </row>
    <row r="34" spans="2:33" s="21" customFormat="1">
      <c r="B34" s="34" t="s">
        <v>31</v>
      </c>
      <c r="C34" s="221" t="s">
        <v>294</v>
      </c>
      <c r="D34" s="84">
        <v>1.1829890576408812</v>
      </c>
      <c r="E34" s="84">
        <v>1.1936487043894572</v>
      </c>
      <c r="F34" s="84">
        <v>1.2107968317676012</v>
      </c>
      <c r="G34" s="84">
        <v>1.2511181042513455</v>
      </c>
      <c r="H34" s="84">
        <v>1.2930614968924812</v>
      </c>
      <c r="I34" s="84">
        <v>1.3285164089040491</v>
      </c>
      <c r="J34" s="84">
        <v>1.3560924515797135</v>
      </c>
      <c r="K34" s="84">
        <v>1.3857540773148813</v>
      </c>
      <c r="N34" s="181"/>
    </row>
    <row r="35" spans="2:33" s="18" customFormat="1">
      <c r="B35" s="23" t="s">
        <v>45</v>
      </c>
      <c r="C35" s="221" t="s">
        <v>294</v>
      </c>
      <c r="D35" s="84">
        <v>1.1666890673736021</v>
      </c>
      <c r="E35" s="85">
        <v>1.1895563269638081</v>
      </c>
      <c r="F35" s="85">
        <v>1.2023757108362261</v>
      </c>
      <c r="G35" s="85">
        <v>1.2281396135646323</v>
      </c>
      <c r="H35" s="85">
        <v>1.2740965949380583</v>
      </c>
      <c r="I35" s="85">
        <v>1.3130274787154661</v>
      </c>
      <c r="J35" s="85">
        <v>1.3470178479563604</v>
      </c>
      <c r="K35" s="86">
        <v>1.3633549152558082</v>
      </c>
      <c r="L35" s="190"/>
      <c r="N35" s="168"/>
    </row>
    <row r="36" spans="2:33" s="18" customFormat="1">
      <c r="B36" s="129" t="s">
        <v>555</v>
      </c>
      <c r="C36" s="221" t="s">
        <v>294</v>
      </c>
      <c r="D36" s="957">
        <v>1.1544860891609932</v>
      </c>
      <c r="E36" s="752"/>
      <c r="F36" s="752"/>
      <c r="G36" s="752"/>
      <c r="H36" s="752"/>
      <c r="I36" s="752"/>
      <c r="J36" s="752"/>
      <c r="K36" s="752"/>
      <c r="L36" s="190"/>
      <c r="N36" s="168"/>
    </row>
    <row r="37" spans="2:33" s="21" customFormat="1">
      <c r="B37" s="34"/>
      <c r="C37" s="397"/>
      <c r="D37" s="398"/>
      <c r="E37" s="398"/>
      <c r="F37" s="398"/>
      <c r="G37" s="398"/>
      <c r="H37" s="398"/>
      <c r="I37" s="398"/>
      <c r="J37" s="398"/>
      <c r="K37" s="398"/>
      <c r="N37" s="181"/>
    </row>
    <row r="38" spans="2:33" s="2" customFormat="1">
      <c r="B38" s="5" t="s">
        <v>550</v>
      </c>
      <c r="C38" s="220" t="s">
        <v>296</v>
      </c>
      <c r="D38" s="626">
        <v>1852.0227657652158</v>
      </c>
      <c r="E38" s="626">
        <v>1880.7574582152747</v>
      </c>
      <c r="F38" s="626">
        <v>1933.7443163351086</v>
      </c>
      <c r="G38" s="626">
        <v>2029.6720768630917</v>
      </c>
      <c r="H38" s="626">
        <v>2126.2180070115683</v>
      </c>
      <c r="I38" s="626">
        <v>2211.6351090089397</v>
      </c>
      <c r="J38" s="626">
        <v>2283.1403964077394</v>
      </c>
      <c r="K38" s="626">
        <v>2355.7451857957963</v>
      </c>
      <c r="N38" s="93"/>
      <c r="Z38" s="827"/>
      <c r="AA38" s="827"/>
      <c r="AB38" s="827"/>
      <c r="AC38" s="827"/>
      <c r="AD38" s="827"/>
      <c r="AE38" s="827"/>
      <c r="AF38" s="827"/>
      <c r="AG38" s="827"/>
    </row>
    <row r="39" spans="2:33" s="2" customFormat="1">
      <c r="B39" s="5"/>
      <c r="C39" s="166"/>
      <c r="D39" s="166"/>
      <c r="E39" s="166"/>
      <c r="F39" s="166"/>
      <c r="G39" s="166"/>
      <c r="H39" s="166"/>
      <c r="I39" s="166"/>
      <c r="J39" s="166"/>
      <c r="K39" s="166"/>
      <c r="N39" s="93"/>
    </row>
    <row r="40" spans="2:33" s="2" customFormat="1">
      <c r="B40" s="422" t="s">
        <v>556</v>
      </c>
      <c r="C40" s="166" t="s">
        <v>557</v>
      </c>
      <c r="D40" s="341">
        <v>2.92E-2</v>
      </c>
      <c r="E40" s="342">
        <v>2.7199999999999998E-2</v>
      </c>
      <c r="F40" s="342">
        <v>2.5499999999999998E-2</v>
      </c>
      <c r="G40" s="342">
        <v>2.3800000000000002E-2</v>
      </c>
      <c r="H40" s="342">
        <v>2.2200000000000001E-2</v>
      </c>
      <c r="I40" s="342">
        <v>1.9099999999999999E-2</v>
      </c>
      <c r="J40" s="342">
        <v>1.5800000000000002E-2</v>
      </c>
      <c r="K40" s="343">
        <v>1.09E-2</v>
      </c>
      <c r="N40" s="93"/>
    </row>
    <row r="41" spans="2:33" s="2" customFormat="1">
      <c r="B41" s="422" t="s">
        <v>558</v>
      </c>
      <c r="C41" s="166" t="s">
        <v>557</v>
      </c>
      <c r="D41" s="856">
        <v>6.7000000000000004E-2</v>
      </c>
      <c r="E41" s="857">
        <v>6.7000000000000004E-2</v>
      </c>
      <c r="F41" s="857">
        <v>6.7000000000000004E-2</v>
      </c>
      <c r="G41" s="857">
        <v>6.7000000000000004E-2</v>
      </c>
      <c r="H41" s="857">
        <v>6.7000000000000004E-2</v>
      </c>
      <c r="I41" s="857">
        <v>6.7000000000000004E-2</v>
      </c>
      <c r="J41" s="857">
        <v>6.7000000000000004E-2</v>
      </c>
      <c r="K41" s="858">
        <v>6.7000000000000004E-2</v>
      </c>
      <c r="N41" s="93"/>
    </row>
    <row r="42" spans="2:33" s="2" customFormat="1">
      <c r="B42" s="422" t="s">
        <v>559</v>
      </c>
      <c r="C42" s="166" t="s">
        <v>270</v>
      </c>
      <c r="D42" s="859">
        <v>0.65</v>
      </c>
      <c r="E42" s="860">
        <v>0.65</v>
      </c>
      <c r="F42" s="860">
        <v>0.65</v>
      </c>
      <c r="G42" s="860">
        <v>0.65</v>
      </c>
      <c r="H42" s="860">
        <v>0.65</v>
      </c>
      <c r="I42" s="860">
        <v>0.65</v>
      </c>
      <c r="J42" s="860">
        <v>0.65</v>
      </c>
      <c r="K42" s="861">
        <v>0.65</v>
      </c>
      <c r="N42" s="93"/>
    </row>
    <row r="43" spans="2:33">
      <c r="B43" s="156" t="s">
        <v>560</v>
      </c>
      <c r="C43" s="330" t="s">
        <v>557</v>
      </c>
      <c r="D43" s="338">
        <v>4.2429999999999995E-2</v>
      </c>
      <c r="E43" s="339">
        <v>4.113E-2</v>
      </c>
      <c r="F43" s="339">
        <v>4.0024999999999998E-2</v>
      </c>
      <c r="G43" s="339">
        <v>3.8919999999999996E-2</v>
      </c>
      <c r="H43" s="339">
        <v>3.7879999999999997E-2</v>
      </c>
      <c r="I43" s="339">
        <v>3.5864999999999994E-2</v>
      </c>
      <c r="J43" s="339">
        <v>3.372E-2</v>
      </c>
      <c r="K43" s="340">
        <v>3.0535E-2</v>
      </c>
      <c r="L43" s="167"/>
    </row>
    <row r="44" spans="2:33">
      <c r="C44" s="179"/>
      <c r="D44" s="174"/>
      <c r="E44" s="174"/>
      <c r="F44" s="174"/>
      <c r="G44" s="174"/>
      <c r="H44" s="174"/>
      <c r="I44" s="174"/>
      <c r="J44" s="174"/>
      <c r="K44" s="174"/>
    </row>
    <row r="45" spans="2:33">
      <c r="B45" s="305" t="s">
        <v>561</v>
      </c>
      <c r="C45" s="330" t="s">
        <v>61</v>
      </c>
      <c r="D45" s="67">
        <v>1000.7161192697675</v>
      </c>
      <c r="E45" s="68">
        <v>1000.6544187891014</v>
      </c>
      <c r="F45" s="68">
        <v>1011.1589032216807</v>
      </c>
      <c r="G45" s="68">
        <v>1026.5438768464051</v>
      </c>
      <c r="H45" s="68">
        <v>1042.1454272632616</v>
      </c>
      <c r="I45" s="68">
        <v>1056.7148886554658</v>
      </c>
      <c r="J45" s="68">
        <v>1070.3673240258156</v>
      </c>
      <c r="K45" s="69">
        <v>1083.2964763816526</v>
      </c>
    </row>
    <row r="46" spans="2:33">
      <c r="B46" s="305" t="s">
        <v>287</v>
      </c>
      <c r="C46" s="330" t="s">
        <v>61</v>
      </c>
      <c r="D46" s="433">
        <v>538.84714114525934</v>
      </c>
      <c r="E46" s="434">
        <v>538.81391780951606</v>
      </c>
      <c r="F46" s="434">
        <v>544.470178657828</v>
      </c>
      <c r="G46" s="434">
        <v>552.75439522498732</v>
      </c>
      <c r="H46" s="434">
        <v>561.15523006483306</v>
      </c>
      <c r="I46" s="434">
        <v>569.00032466063533</v>
      </c>
      <c r="J46" s="434">
        <v>576.3516360139007</v>
      </c>
      <c r="K46" s="435">
        <v>583.31348728242824</v>
      </c>
    </row>
    <row r="47" spans="2:33">
      <c r="B47" s="156" t="s">
        <v>562</v>
      </c>
      <c r="C47" s="166" t="s">
        <v>61</v>
      </c>
      <c r="D47" s="74">
        <v>1539.5632604150269</v>
      </c>
      <c r="E47" s="75">
        <v>1539.4683365986175</v>
      </c>
      <c r="F47" s="75">
        <v>1555.6290818795087</v>
      </c>
      <c r="G47" s="75">
        <v>1579.2982720713924</v>
      </c>
      <c r="H47" s="75">
        <v>1603.3006573280945</v>
      </c>
      <c r="I47" s="75">
        <v>1625.715213316101</v>
      </c>
      <c r="J47" s="75">
        <v>1646.7189600397164</v>
      </c>
      <c r="K47" s="76">
        <v>1666.6099636640809</v>
      </c>
      <c r="N47" s="170"/>
    </row>
    <row r="48" spans="2:33">
      <c r="B48" s="156"/>
      <c r="C48" s="166"/>
      <c r="D48" s="166"/>
      <c r="E48" s="166"/>
      <c r="F48" s="166"/>
      <c r="G48" s="166"/>
      <c r="H48" s="166"/>
      <c r="I48" s="166"/>
      <c r="J48" s="166"/>
      <c r="K48" s="166"/>
      <c r="N48" s="170"/>
    </row>
    <row r="49" spans="2:14">
      <c r="B49" s="305" t="s">
        <v>563</v>
      </c>
      <c r="C49" s="330" t="s">
        <v>61</v>
      </c>
      <c r="D49" s="919">
        <v>29.220910682677214</v>
      </c>
      <c r="E49" s="920">
        <v>27.217800191063557</v>
      </c>
      <c r="F49" s="920">
        <v>25.784552032152856</v>
      </c>
      <c r="G49" s="920">
        <v>24.431744268944442</v>
      </c>
      <c r="H49" s="920">
        <v>23.135628485244407</v>
      </c>
      <c r="I49" s="920">
        <v>20.183254373319397</v>
      </c>
      <c r="J49" s="920">
        <v>16.911803719607889</v>
      </c>
      <c r="K49" s="921">
        <v>11.807931592560013</v>
      </c>
    </row>
    <row r="50" spans="2:14">
      <c r="B50" s="305" t="s">
        <v>564</v>
      </c>
      <c r="C50" s="330" t="s">
        <v>61</v>
      </c>
      <c r="D50" s="64">
        <v>36.102758456732381</v>
      </c>
      <c r="E50" s="65">
        <v>36.10053249323758</v>
      </c>
      <c r="F50" s="65">
        <v>36.47950197007448</v>
      </c>
      <c r="G50" s="65">
        <v>37.034544480074153</v>
      </c>
      <c r="H50" s="65">
        <v>37.597400414343817</v>
      </c>
      <c r="I50" s="65">
        <v>38.123021752262567</v>
      </c>
      <c r="J50" s="65">
        <v>38.615559612931349</v>
      </c>
      <c r="K50" s="66">
        <v>39.082003647922697</v>
      </c>
      <c r="N50" s="170"/>
    </row>
    <row r="51" spans="2:14">
      <c r="B51" s="156" t="s">
        <v>565</v>
      </c>
      <c r="C51" s="330" t="s">
        <v>61</v>
      </c>
      <c r="D51" s="74">
        <v>65.323669139409589</v>
      </c>
      <c r="E51" s="75">
        <v>63.31833268430114</v>
      </c>
      <c r="F51" s="75">
        <v>62.26405400222734</v>
      </c>
      <c r="G51" s="75">
        <v>61.466288749018595</v>
      </c>
      <c r="H51" s="75">
        <v>60.73302889958822</v>
      </c>
      <c r="I51" s="75">
        <v>58.306276125581959</v>
      </c>
      <c r="J51" s="75">
        <v>55.527363332539238</v>
      </c>
      <c r="K51" s="76">
        <v>50.889935240482714</v>
      </c>
      <c r="N51" s="170"/>
    </row>
    <row r="53" spans="2:14" s="18" customFormat="1">
      <c r="B53" s="305" t="s">
        <v>561</v>
      </c>
      <c r="C53" s="220" t="s">
        <v>296</v>
      </c>
      <c r="D53" s="67">
        <v>1167.5245558965755</v>
      </c>
      <c r="E53" s="68">
        <v>1190.3347949748677</v>
      </c>
      <c r="F53" s="68">
        <v>1215.792905029547</v>
      </c>
      <c r="G53" s="68">
        <v>1260.7392002172835</v>
      </c>
      <c r="H53" s="68">
        <v>1327.7939403063895</v>
      </c>
      <c r="I53" s="68">
        <v>1387.4956859723807</v>
      </c>
      <c r="J53" s="68">
        <v>1441.8038893320625</v>
      </c>
      <c r="K53" s="69">
        <v>1476.9175757542237</v>
      </c>
      <c r="L53" s="190"/>
      <c r="N53" s="168"/>
    </row>
    <row r="54" spans="2:14" s="18" customFormat="1">
      <c r="B54" s="305" t="s">
        <v>287</v>
      </c>
      <c r="C54" s="220" t="s">
        <v>296</v>
      </c>
      <c r="D54" s="433">
        <v>628.66706855969437</v>
      </c>
      <c r="E54" s="434">
        <v>640.9495049864671</v>
      </c>
      <c r="F54" s="434">
        <v>654.65771809283297</v>
      </c>
      <c r="G54" s="434">
        <v>678.859569347768</v>
      </c>
      <c r="H54" s="434">
        <v>714.9659678572865</v>
      </c>
      <c r="I54" s="434">
        <v>747.11306167743567</v>
      </c>
      <c r="J54" s="434">
        <v>776.3559404095721</v>
      </c>
      <c r="K54" s="435">
        <v>795.26331002150494</v>
      </c>
      <c r="L54" s="190"/>
      <c r="N54" s="168"/>
    </row>
    <row r="55" spans="2:14">
      <c r="B55" s="156" t="s">
        <v>566</v>
      </c>
      <c r="C55" s="220" t="s">
        <v>296</v>
      </c>
      <c r="D55" s="629">
        <v>1796.1916244562699</v>
      </c>
      <c r="E55" s="630">
        <v>1831.2842999613349</v>
      </c>
      <c r="F55" s="630">
        <v>1870.45062312238</v>
      </c>
      <c r="G55" s="630">
        <v>1939.5987695650515</v>
      </c>
      <c r="H55" s="630">
        <v>2042.7599081636758</v>
      </c>
      <c r="I55" s="630">
        <v>2134.6087476498165</v>
      </c>
      <c r="J55" s="630">
        <v>2218.1598297416344</v>
      </c>
      <c r="K55" s="631">
        <v>2272.1808857757287</v>
      </c>
    </row>
    <row r="56" spans="2:14" s="18" customFormat="1">
      <c r="B56" s="156"/>
      <c r="C56" s="166"/>
      <c r="D56" s="166"/>
      <c r="E56" s="166"/>
      <c r="F56" s="166"/>
      <c r="G56" s="166"/>
      <c r="H56" s="166"/>
      <c r="I56" s="166"/>
      <c r="J56" s="166"/>
      <c r="K56" s="166"/>
      <c r="L56" s="190"/>
      <c r="N56" s="168"/>
    </row>
    <row r="57" spans="2:14" s="18" customFormat="1">
      <c r="B57" s="305" t="s">
        <v>563</v>
      </c>
      <c r="C57" s="220" t="s">
        <v>296</v>
      </c>
      <c r="D57" s="67">
        <v>34.091717032180007</v>
      </c>
      <c r="E57" s="68">
        <v>32.377106423316398</v>
      </c>
      <c r="F57" s="68">
        <v>31.002719078253449</v>
      </c>
      <c r="G57" s="68">
        <v>30.005592965171346</v>
      </c>
      <c r="H57" s="68">
        <v>29.477025474801845</v>
      </c>
      <c r="I57" s="68">
        <v>26.501167602072471</v>
      </c>
      <c r="J57" s="68">
        <v>22.78050145144659</v>
      </c>
      <c r="K57" s="69">
        <v>16.098401575721038</v>
      </c>
      <c r="L57" s="190"/>
      <c r="N57" s="168"/>
    </row>
    <row r="58" spans="2:14">
      <c r="B58" s="305" t="s">
        <v>567</v>
      </c>
      <c r="C58" s="220" t="s">
        <v>296</v>
      </c>
      <c r="D58" s="632">
        <v>42.120693593499531</v>
      </c>
      <c r="E58" s="633">
        <v>42.943616834093298</v>
      </c>
      <c r="F58" s="633">
        <v>43.862067112219812</v>
      </c>
      <c r="G58" s="633">
        <v>45.483591146300455</v>
      </c>
      <c r="H58" s="633">
        <v>47.902719846438195</v>
      </c>
      <c r="I58" s="633">
        <v>50.05657513238819</v>
      </c>
      <c r="J58" s="633">
        <v>52.015848007441328</v>
      </c>
      <c r="K58" s="634">
        <v>53.282641771440836</v>
      </c>
    </row>
    <row r="59" spans="2:14">
      <c r="B59" s="156" t="s">
        <v>565</v>
      </c>
      <c r="C59" s="220" t="s">
        <v>296</v>
      </c>
      <c r="D59" s="74">
        <v>76.212410625679539</v>
      </c>
      <c r="E59" s="75">
        <v>75.320723257409696</v>
      </c>
      <c r="F59" s="75">
        <v>74.864786190473268</v>
      </c>
      <c r="G59" s="75">
        <v>75.489184111471801</v>
      </c>
      <c r="H59" s="75">
        <v>77.379745321240037</v>
      </c>
      <c r="I59" s="75">
        <v>76.55774273446066</v>
      </c>
      <c r="J59" s="75">
        <v>74.796349458887917</v>
      </c>
      <c r="K59" s="76">
        <v>69.381043347161878</v>
      </c>
    </row>
    <row r="60" spans="2:14">
      <c r="B60" s="6"/>
      <c r="C60" s="191"/>
      <c r="D60" s="191"/>
      <c r="E60" s="191"/>
      <c r="F60" s="191"/>
      <c r="G60" s="191"/>
      <c r="H60" s="191"/>
      <c r="I60" s="191"/>
      <c r="J60" s="191"/>
      <c r="K60" s="191"/>
    </row>
    <row r="61" spans="2:14">
      <c r="B61" s="6"/>
      <c r="C61" s="191"/>
      <c r="D61" s="191"/>
      <c r="E61" s="191"/>
      <c r="F61" s="191"/>
      <c r="G61" s="191"/>
      <c r="H61" s="191"/>
      <c r="I61" s="191"/>
      <c r="J61" s="191"/>
      <c r="K61" s="191"/>
    </row>
    <row r="62" spans="2:14">
      <c r="B62" s="6"/>
      <c r="C62" s="191"/>
      <c r="D62" s="191"/>
      <c r="E62" s="191"/>
      <c r="F62" s="191"/>
      <c r="G62" s="191"/>
      <c r="H62" s="191"/>
      <c r="I62" s="191"/>
      <c r="J62" s="191"/>
      <c r="K62" s="191"/>
    </row>
    <row r="63" spans="2:14">
      <c r="B63" s="6"/>
      <c r="C63" s="191"/>
      <c r="D63" s="191"/>
      <c r="E63" s="191"/>
      <c r="F63" s="191"/>
      <c r="G63" s="191"/>
      <c r="H63" s="191"/>
      <c r="I63" s="191"/>
      <c r="J63" s="191"/>
      <c r="K63" s="191"/>
    </row>
  </sheetData>
  <conditionalFormatting sqref="D6:K6">
    <cfRule type="expression" dxfId="34" priority="13">
      <formula>AND(D$5="Actuals",E$5="Forecast")</formula>
    </cfRule>
  </conditionalFormatting>
  <conditionalFormatting sqref="D5:K5">
    <cfRule type="expression" dxfId="3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customProperties>
    <customPr name="_pios_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90"/>
  <sheetViews>
    <sheetView showGridLines="0" zoomScale="80" zoomScaleNormal="80" workbookViewId="0">
      <pane ySplit="6" topLeftCell="A17" activePane="bottomLeft" state="frozen"/>
      <selection activeCell="B75" sqref="A1:XFD1048576"/>
      <selection pane="bottomLeft" sqref="A1:XFD1048576"/>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18" customFormat="1" ht="21">
      <c r="A1" s="888" t="s">
        <v>208</v>
      </c>
      <c r="B1" s="793"/>
      <c r="C1" s="211"/>
      <c r="D1" s="211"/>
      <c r="E1" s="211"/>
      <c r="F1" s="211"/>
      <c r="G1" s="211"/>
      <c r="H1" s="211"/>
      <c r="I1" s="212"/>
      <c r="J1" s="212"/>
      <c r="K1" s="213"/>
      <c r="L1" s="904"/>
    </row>
    <row r="2" spans="1:13" s="18" customFormat="1" ht="21">
      <c r="A2" s="786" t="s">
        <v>2</v>
      </c>
      <c r="B2" s="781"/>
      <c r="C2" s="16"/>
      <c r="D2" s="16"/>
      <c r="E2" s="16"/>
      <c r="F2" s="16"/>
      <c r="G2" s="16"/>
      <c r="H2" s="16"/>
      <c r="I2" s="15"/>
      <c r="J2" s="15"/>
      <c r="K2" s="15"/>
      <c r="L2" s="92"/>
    </row>
    <row r="3" spans="1:13" s="18" customFormat="1" ht="21">
      <c r="A3" s="789">
        <v>2021</v>
      </c>
      <c r="B3" s="796"/>
      <c r="C3" s="214"/>
      <c r="D3" s="214"/>
      <c r="E3" s="214"/>
      <c r="F3" s="214"/>
      <c r="G3" s="214"/>
      <c r="H3" s="214"/>
      <c r="I3" s="210"/>
      <c r="J3" s="210"/>
      <c r="K3" s="210"/>
      <c r="L3" s="215"/>
    </row>
    <row r="4" spans="1:13" s="18" customFormat="1" ht="12.75" customHeight="1">
      <c r="A4" s="216"/>
      <c r="B4" s="217"/>
      <c r="C4" s="216"/>
      <c r="D4" s="216"/>
      <c r="E4" s="216"/>
      <c r="F4" s="216"/>
      <c r="G4" s="216"/>
      <c r="H4" s="216"/>
      <c r="I4" s="218"/>
      <c r="J4" s="218"/>
      <c r="K4" s="218"/>
      <c r="L4" s="219"/>
      <c r="M4" s="217"/>
    </row>
    <row r="5" spans="1:13" s="2" customFormat="1">
      <c r="B5" s="3"/>
      <c r="C5" s="3"/>
      <c r="D5" s="323" t="s">
        <v>257</v>
      </c>
      <c r="E5" s="323" t="s">
        <v>257</v>
      </c>
      <c r="F5" s="323" t="s">
        <v>257</v>
      </c>
      <c r="G5" s="323" t="s">
        <v>257</v>
      </c>
      <c r="H5" s="323" t="s">
        <v>257</v>
      </c>
      <c r="I5" s="323" t="s">
        <v>257</v>
      </c>
      <c r="J5" s="323" t="s">
        <v>257</v>
      </c>
      <c r="K5" s="323" t="s">
        <v>482</v>
      </c>
    </row>
    <row r="6" spans="1:13" s="2" customFormat="1">
      <c r="D6" s="89">
        <v>2014</v>
      </c>
      <c r="E6" s="90">
        <v>2015</v>
      </c>
      <c r="F6" s="90">
        <v>2016</v>
      </c>
      <c r="G6" s="90">
        <v>2017</v>
      </c>
      <c r="H6" s="90">
        <v>2018</v>
      </c>
      <c r="I6" s="90">
        <v>2019</v>
      </c>
      <c r="J6" s="90">
        <v>2020</v>
      </c>
      <c r="K6" s="152">
        <v>2021</v>
      </c>
    </row>
    <row r="7" spans="1:13" s="21" customFormat="1">
      <c r="D7" s="353"/>
      <c r="E7" s="353"/>
      <c r="F7" s="353"/>
      <c r="G7" s="353"/>
      <c r="H7" s="353"/>
      <c r="I7" s="353"/>
      <c r="J7" s="353"/>
      <c r="K7" s="353"/>
    </row>
    <row r="8" spans="1:13" s="2" customFormat="1">
      <c r="B8" s="302" t="s">
        <v>568</v>
      </c>
      <c r="C8" s="245"/>
      <c r="D8" s="245"/>
      <c r="E8" s="245"/>
      <c r="F8" s="245"/>
      <c r="G8" s="245"/>
      <c r="H8" s="245"/>
      <c r="I8" s="245"/>
      <c r="J8" s="245"/>
      <c r="K8" s="245"/>
      <c r="L8" s="245"/>
    </row>
    <row r="9" spans="1:13" s="2" customFormat="1">
      <c r="B9" s="302" t="s">
        <v>569</v>
      </c>
      <c r="C9" s="245"/>
      <c r="D9" s="245"/>
      <c r="E9" s="245"/>
      <c r="F9" s="245"/>
      <c r="G9" s="245"/>
      <c r="H9" s="245"/>
      <c r="I9" s="245"/>
      <c r="J9" s="245"/>
      <c r="K9" s="245"/>
      <c r="L9" s="245"/>
    </row>
    <row r="10" spans="1:13" s="2" customFormat="1">
      <c r="B10" s="302" t="s">
        <v>570</v>
      </c>
      <c r="C10" s="245"/>
      <c r="D10" s="245"/>
      <c r="E10" s="245"/>
      <c r="F10" s="245"/>
      <c r="G10" s="245"/>
      <c r="H10" s="245"/>
      <c r="I10" s="245"/>
      <c r="J10" s="245"/>
      <c r="K10" s="245"/>
      <c r="L10" s="245"/>
    </row>
    <row r="11" spans="1:13" s="21" customFormat="1">
      <c r="B11" s="352"/>
    </row>
    <row r="12" spans="1:13">
      <c r="B12" s="962" t="s">
        <v>571</v>
      </c>
      <c r="C12" s="220" t="s">
        <v>296</v>
      </c>
      <c r="D12" s="544">
        <v>14.8282917675</v>
      </c>
      <c r="E12" s="545">
        <v>16.601876019999999</v>
      </c>
      <c r="F12" s="545">
        <v>27.225881000000001</v>
      </c>
      <c r="G12" s="545">
        <v>30.862703</v>
      </c>
      <c r="H12" s="545">
        <v>17.69610011</v>
      </c>
      <c r="I12" s="545">
        <v>26.584726280000002</v>
      </c>
      <c r="J12" s="545">
        <v>35.774746410000006</v>
      </c>
      <c r="K12" s="546"/>
    </row>
    <row r="13" spans="1:13">
      <c r="B13" s="6"/>
      <c r="C13" s="6"/>
      <c r="D13" s="635"/>
      <c r="E13" s="635"/>
      <c r="F13" s="635"/>
      <c r="G13" s="635"/>
      <c r="H13" s="635"/>
      <c r="I13" s="635"/>
      <c r="J13" s="635"/>
      <c r="K13" s="635"/>
    </row>
    <row r="14" spans="1:13">
      <c r="B14" s="6" t="s">
        <v>572</v>
      </c>
      <c r="C14" s="220"/>
      <c r="D14" s="635"/>
      <c r="E14" s="635"/>
      <c r="F14" s="635"/>
      <c r="G14" s="635"/>
      <c r="H14" s="635"/>
      <c r="I14" s="635"/>
      <c r="J14" s="635"/>
      <c r="K14" s="635"/>
    </row>
    <row r="15" spans="1:13">
      <c r="B15" s="303" t="s">
        <v>573</v>
      </c>
      <c r="C15" s="220" t="s">
        <v>296</v>
      </c>
      <c r="D15" s="502"/>
      <c r="E15" s="503"/>
      <c r="F15" s="503"/>
      <c r="G15" s="503"/>
      <c r="H15" s="503"/>
      <c r="I15" s="503"/>
      <c r="J15" s="503"/>
      <c r="K15" s="513"/>
    </row>
    <row r="16" spans="1:13">
      <c r="B16" s="354" t="s">
        <v>574</v>
      </c>
      <c r="C16" s="220" t="s">
        <v>296</v>
      </c>
      <c r="D16" s="502"/>
      <c r="E16" s="503"/>
      <c r="F16" s="503"/>
      <c r="G16" s="503"/>
      <c r="H16" s="503"/>
      <c r="I16" s="503"/>
      <c r="J16" s="503"/>
      <c r="K16" s="513"/>
    </row>
    <row r="17" spans="2:12">
      <c r="B17" s="354" t="s">
        <v>574</v>
      </c>
      <c r="C17" s="220" t="s">
        <v>296</v>
      </c>
      <c r="D17" s="502"/>
      <c r="E17" s="503"/>
      <c r="F17" s="503"/>
      <c r="G17" s="503"/>
      <c r="H17" s="503"/>
      <c r="I17" s="503"/>
      <c r="J17" s="503"/>
      <c r="K17" s="513"/>
    </row>
    <row r="18" spans="2:12">
      <c r="B18" s="354" t="s">
        <v>574</v>
      </c>
      <c r="C18" s="220" t="s">
        <v>296</v>
      </c>
      <c r="D18" s="502"/>
      <c r="E18" s="503"/>
      <c r="F18" s="503"/>
      <c r="G18" s="503"/>
      <c r="H18" s="503"/>
      <c r="I18" s="503"/>
      <c r="J18" s="503"/>
      <c r="K18" s="513"/>
    </row>
    <row r="19" spans="2:12">
      <c r="B19" s="222" t="s">
        <v>575</v>
      </c>
      <c r="C19" s="220" t="s">
        <v>296</v>
      </c>
      <c r="D19" s="636">
        <v>0</v>
      </c>
      <c r="E19" s="637">
        <v>0</v>
      </c>
      <c r="F19" s="637">
        <v>0</v>
      </c>
      <c r="G19" s="637">
        <v>0</v>
      </c>
      <c r="H19" s="637">
        <v>0</v>
      </c>
      <c r="I19" s="637">
        <v>0</v>
      </c>
      <c r="J19" s="637">
        <v>0</v>
      </c>
      <c r="K19" s="638">
        <v>0</v>
      </c>
    </row>
    <row r="20" spans="2:12" s="18" customFormat="1">
      <c r="B20" s="303"/>
      <c r="C20" s="303"/>
      <c r="D20" s="639"/>
      <c r="E20" s="639"/>
      <c r="F20" s="639"/>
      <c r="G20" s="639"/>
      <c r="H20" s="639"/>
      <c r="I20" s="639"/>
      <c r="J20" s="639"/>
      <c r="K20" s="639"/>
      <c r="L20" s="303"/>
    </row>
    <row r="21" spans="2:12">
      <c r="B21" s="6" t="s">
        <v>549</v>
      </c>
      <c r="C21" s="220"/>
      <c r="D21" s="640"/>
      <c r="E21" s="640"/>
      <c r="F21" s="640"/>
      <c r="G21" s="640"/>
      <c r="H21" s="640"/>
      <c r="I21" s="640"/>
      <c r="J21" s="640"/>
      <c r="K21" s="640"/>
      <c r="L21" s="220"/>
    </row>
    <row r="22" spans="2:12">
      <c r="B22" s="303" t="s">
        <v>576</v>
      </c>
      <c r="C22" s="220" t="s">
        <v>296</v>
      </c>
      <c r="D22" s="741">
        <v>0.25553632499999995</v>
      </c>
      <c r="E22" s="742">
        <v>0.17498683124999995</v>
      </c>
      <c r="F22" s="742">
        <v>1.1955809204101799</v>
      </c>
      <c r="G22" s="742">
        <v>1.5229437336279568</v>
      </c>
      <c r="H22" s="744">
        <v>1.9651298567243864</v>
      </c>
      <c r="I22" s="744">
        <v>2.1288277133066114</v>
      </c>
      <c r="J22" s="744">
        <v>2.0677196315485675</v>
      </c>
      <c r="K22" s="745">
        <v>1.9330082421832719</v>
      </c>
    </row>
    <row r="23" spans="2:12">
      <c r="B23" s="303" t="s">
        <v>577</v>
      </c>
      <c r="C23" s="220" t="s">
        <v>296</v>
      </c>
      <c r="D23" s="506">
        <v>0.82313501656306887</v>
      </c>
      <c r="E23" s="508">
        <v>0.79011949957784</v>
      </c>
      <c r="F23" s="508">
        <v>0.77328639719179249</v>
      </c>
      <c r="G23" s="508">
        <v>0.78044673064813452</v>
      </c>
      <c r="H23" s="746">
        <v>0.72442595364634754</v>
      </c>
      <c r="I23" s="746">
        <v>0.74727755264348827</v>
      </c>
      <c r="J23" s="746">
        <v>0.77004743374964923</v>
      </c>
      <c r="K23" s="747">
        <v>0.77803267064194948</v>
      </c>
    </row>
    <row r="24" spans="2:12">
      <c r="B24" s="303" t="s">
        <v>578</v>
      </c>
      <c r="C24" s="220" t="s">
        <v>296</v>
      </c>
      <c r="D24" s="504"/>
      <c r="E24" s="505"/>
      <c r="F24" s="505"/>
      <c r="G24" s="505"/>
      <c r="H24" s="505"/>
      <c r="I24" s="505"/>
      <c r="J24" s="505"/>
      <c r="K24" s="514"/>
    </row>
    <row r="25" spans="2:12">
      <c r="B25" s="303" t="s">
        <v>579</v>
      </c>
      <c r="C25" s="220" t="s">
        <v>296</v>
      </c>
      <c r="D25" s="504"/>
      <c r="E25" s="505"/>
      <c r="F25" s="505"/>
      <c r="G25" s="505"/>
      <c r="H25" s="505"/>
      <c r="I25" s="505"/>
      <c r="J25" s="505"/>
      <c r="K25" s="514"/>
    </row>
    <row r="26" spans="2:12">
      <c r="B26" s="303" t="s">
        <v>580</v>
      </c>
      <c r="C26" s="220" t="s">
        <v>296</v>
      </c>
      <c r="D26" s="504"/>
      <c r="E26" s="505"/>
      <c r="F26" s="505"/>
      <c r="G26" s="505"/>
      <c r="H26" s="505"/>
      <c r="I26" s="505"/>
      <c r="J26" s="505"/>
      <c r="K26" s="514"/>
    </row>
    <row r="27" spans="2:12">
      <c r="B27" s="303" t="s">
        <v>581</v>
      </c>
      <c r="C27" s="220" t="s">
        <v>296</v>
      </c>
      <c r="D27" s="504"/>
      <c r="E27" s="505"/>
      <c r="F27" s="505"/>
      <c r="G27" s="505"/>
      <c r="H27" s="505"/>
      <c r="I27" s="505"/>
      <c r="J27" s="505"/>
      <c r="K27" s="514"/>
    </row>
    <row r="28" spans="2:12">
      <c r="B28" s="303" t="s">
        <v>582</v>
      </c>
      <c r="C28" s="220" t="s">
        <v>296</v>
      </c>
      <c r="D28" s="504"/>
      <c r="E28" s="505"/>
      <c r="F28" s="505"/>
      <c r="G28" s="505"/>
      <c r="H28" s="505"/>
      <c r="I28" s="505"/>
      <c r="J28" s="505"/>
      <c r="K28" s="514"/>
    </row>
    <row r="29" spans="2:12">
      <c r="B29" s="819" t="s">
        <v>583</v>
      </c>
      <c r="C29" s="220" t="s">
        <v>296</v>
      </c>
      <c r="D29" s="504">
        <v>-1.5294526575</v>
      </c>
      <c r="E29" s="505">
        <v>-1.414332565</v>
      </c>
      <c r="F29" s="505">
        <v>-1.3149999999999999</v>
      </c>
      <c r="G29" s="505">
        <v>-1.3149999999999999</v>
      </c>
      <c r="H29" s="505">
        <v>-1.3149999999999999</v>
      </c>
      <c r="I29" s="505">
        <v>-1.2498752899999999</v>
      </c>
      <c r="J29" s="505">
        <v>-1.2498752900000001</v>
      </c>
      <c r="K29" s="514"/>
    </row>
    <row r="30" spans="2:12">
      <c r="B30" s="819" t="s">
        <v>584</v>
      </c>
      <c r="C30" s="220" t="s">
        <v>296</v>
      </c>
      <c r="D30" s="504"/>
      <c r="E30" s="505"/>
      <c r="F30" s="505">
        <v>-6.5</v>
      </c>
      <c r="G30" s="505"/>
      <c r="H30" s="505"/>
      <c r="I30" s="505"/>
      <c r="J30" s="505"/>
      <c r="K30" s="514"/>
    </row>
    <row r="31" spans="2:12">
      <c r="B31" s="819" t="s">
        <v>585</v>
      </c>
      <c r="C31" s="220"/>
      <c r="D31" s="504">
        <v>-2.6</v>
      </c>
      <c r="E31" s="505">
        <v>-0.87</v>
      </c>
      <c r="F31" s="505"/>
      <c r="G31" s="505"/>
      <c r="H31" s="505"/>
      <c r="I31" s="505"/>
      <c r="J31" s="505"/>
      <c r="K31" s="514"/>
    </row>
    <row r="32" spans="2:12">
      <c r="B32" s="819" t="s">
        <v>586</v>
      </c>
      <c r="C32" s="220" t="s">
        <v>296</v>
      </c>
      <c r="D32" s="502">
        <v>-0.19700000000000001</v>
      </c>
      <c r="E32" s="503">
        <v>0.59299999999999997</v>
      </c>
      <c r="F32" s="503">
        <v>-1.284</v>
      </c>
      <c r="G32" s="503">
        <v>9.0839999999999996</v>
      </c>
      <c r="H32" s="505">
        <v>-0.2</v>
      </c>
      <c r="I32" s="505">
        <v>1.8837197810466194E-2</v>
      </c>
      <c r="J32" s="505"/>
      <c r="K32" s="514"/>
    </row>
    <row r="33" spans="2:13">
      <c r="B33" s="819" t="s">
        <v>549</v>
      </c>
      <c r="C33" s="220" t="s">
        <v>296</v>
      </c>
      <c r="D33" s="504">
        <v>-2.2999999999999998</v>
      </c>
      <c r="E33" s="505">
        <v>-0.7</v>
      </c>
      <c r="F33" s="505">
        <v>-2.5</v>
      </c>
      <c r="G33" s="505">
        <v>-0.1</v>
      </c>
      <c r="H33" s="505"/>
      <c r="I33" s="516">
        <v>-0.24084190999999988</v>
      </c>
      <c r="J33" s="505">
        <v>-0.23136531578947306</v>
      </c>
      <c r="K33" s="514"/>
    </row>
    <row r="34" spans="2:13">
      <c r="B34" s="819" t="s">
        <v>587</v>
      </c>
      <c r="C34" s="220" t="s">
        <v>296</v>
      </c>
      <c r="D34" s="515"/>
      <c r="E34" s="516"/>
      <c r="F34" s="516"/>
      <c r="G34" s="516"/>
      <c r="H34" s="516">
        <v>-11.17</v>
      </c>
      <c r="I34" s="516"/>
      <c r="J34" s="516"/>
      <c r="K34" s="517"/>
    </row>
    <row r="35" spans="2:13">
      <c r="B35" s="6" t="s">
        <v>320</v>
      </c>
      <c r="C35" s="220" t="s">
        <v>296</v>
      </c>
      <c r="D35" s="641">
        <v>-5.5477813159369314</v>
      </c>
      <c r="E35" s="642">
        <v>-1.4262262341721601</v>
      </c>
      <c r="F35" s="642">
        <v>-9.6301326823980276</v>
      </c>
      <c r="G35" s="642">
        <v>9.9723904642760903</v>
      </c>
      <c r="H35" s="642">
        <v>-9.9954441896292661</v>
      </c>
      <c r="I35" s="642">
        <v>1.4042252637605661</v>
      </c>
      <c r="J35" s="642">
        <v>1.3565264595087438</v>
      </c>
      <c r="K35" s="643">
        <v>2.7110409128252213</v>
      </c>
    </row>
    <row r="37" spans="2:13" ht="12.75" customHeight="1">
      <c r="B37" s="963" t="s">
        <v>588</v>
      </c>
      <c r="C37" s="220" t="s">
        <v>296</v>
      </c>
      <c r="D37" s="544"/>
      <c r="E37" s="544"/>
      <c r="F37" s="545"/>
      <c r="G37" s="545"/>
      <c r="H37" s="545"/>
      <c r="I37" s="545"/>
      <c r="J37" s="864"/>
      <c r="K37" s="545">
        <v>31.558944942542588</v>
      </c>
    </row>
    <row r="38" spans="2:13" ht="12.75" customHeight="1">
      <c r="B38" s="963" t="s">
        <v>589</v>
      </c>
      <c r="C38" s="220" t="s">
        <v>296</v>
      </c>
      <c r="D38" s="641">
        <v>20.376073083436932</v>
      </c>
      <c r="E38" s="642">
        <v>18.028102254172158</v>
      </c>
      <c r="F38" s="642">
        <v>36.856013682398029</v>
      </c>
      <c r="G38" s="642">
        <v>20.890312535723908</v>
      </c>
      <c r="H38" s="642">
        <v>27.691544299629264</v>
      </c>
      <c r="I38" s="642">
        <v>25.180501016239436</v>
      </c>
      <c r="J38" s="642">
        <v>34.418219950491263</v>
      </c>
      <c r="K38" s="643">
        <v>28.847904029717366</v>
      </c>
    </row>
    <row r="39" spans="2:13" ht="12.75" customHeight="1">
      <c r="B39" s="962"/>
      <c r="C39" s="220"/>
      <c r="D39" s="220"/>
      <c r="E39" s="220"/>
      <c r="F39" s="220"/>
      <c r="G39" s="220"/>
      <c r="H39" s="220"/>
      <c r="I39" s="220"/>
      <c r="J39" s="220"/>
      <c r="K39" s="220"/>
    </row>
    <row r="40" spans="2:13">
      <c r="B40" s="23" t="s">
        <v>590</v>
      </c>
      <c r="C40" s="221" t="s">
        <v>294</v>
      </c>
      <c r="D40" s="84">
        <v>1.1666890673736021</v>
      </c>
      <c r="E40" s="84">
        <v>1.1895563269638081</v>
      </c>
      <c r="F40" s="84">
        <v>1.2023757108362261</v>
      </c>
      <c r="G40" s="84">
        <v>1.2281396135646323</v>
      </c>
      <c r="H40" s="84">
        <v>1.2740965949380583</v>
      </c>
      <c r="I40" s="84">
        <v>1.3130274787154661</v>
      </c>
      <c r="J40" s="84">
        <v>1.3470178479563604</v>
      </c>
      <c r="K40" s="84">
        <v>1.3633549152558082</v>
      </c>
      <c r="L40" s="220"/>
    </row>
    <row r="41" spans="2:13">
      <c r="B41" s="962"/>
      <c r="C41" s="220"/>
      <c r="D41" s="220"/>
      <c r="E41" s="220"/>
      <c r="F41" s="220"/>
      <c r="G41" s="220"/>
      <c r="H41" s="220"/>
      <c r="I41" s="220"/>
      <c r="J41" s="220"/>
      <c r="K41" s="220"/>
    </row>
    <row r="42" spans="2:13">
      <c r="B42" s="963" t="s">
        <v>591</v>
      </c>
      <c r="C42" s="330" t="s">
        <v>61</v>
      </c>
      <c r="D42" s="681">
        <v>17.464870163998906</v>
      </c>
      <c r="E42" s="682">
        <v>15.15531618430092</v>
      </c>
      <c r="F42" s="682">
        <v>30.652659855184098</v>
      </c>
      <c r="G42" s="682">
        <v>17.009721293078812</v>
      </c>
      <c r="H42" s="682">
        <v>21.73425814780984</v>
      </c>
      <c r="I42" s="682">
        <v>19.177436439390821</v>
      </c>
      <c r="J42" s="682">
        <v>25.551420868483042</v>
      </c>
      <c r="K42" s="683">
        <v>21.159496846281289</v>
      </c>
    </row>
    <row r="43" spans="2:13">
      <c r="B43" s="963"/>
      <c r="C43" s="963"/>
      <c r="D43" s="963"/>
      <c r="E43" s="963"/>
      <c r="F43" s="963"/>
      <c r="G43" s="963"/>
      <c r="H43" s="963"/>
      <c r="I43" s="963"/>
      <c r="J43" s="963"/>
      <c r="K43" s="963"/>
    </row>
    <row r="44" spans="2:13">
      <c r="B44" s="715" t="s">
        <v>592</v>
      </c>
      <c r="C44" s="166"/>
      <c r="D44" s="166"/>
      <c r="E44" s="166"/>
      <c r="F44" s="166"/>
      <c r="G44" s="166"/>
      <c r="H44" s="166"/>
      <c r="I44" s="166"/>
      <c r="J44" s="166"/>
      <c r="K44" s="166"/>
    </row>
    <row r="45" spans="2:13">
      <c r="B45" s="302" t="s">
        <v>465</v>
      </c>
      <c r="C45" s="963"/>
      <c r="D45" s="963"/>
      <c r="E45" s="963"/>
      <c r="F45" s="963"/>
      <c r="G45" s="963"/>
      <c r="H45" s="963"/>
      <c r="I45" s="963"/>
      <c r="J45" s="963"/>
      <c r="K45" s="963"/>
      <c r="L45" s="963"/>
      <c r="M45" s="963"/>
    </row>
    <row r="47" spans="2:13" ht="12.75" customHeight="1">
      <c r="B47" s="169" t="s">
        <v>16</v>
      </c>
      <c r="C47" s="113" t="s">
        <v>270</v>
      </c>
      <c r="D47" s="773">
        <v>0.65</v>
      </c>
      <c r="E47" s="774">
        <v>0.65</v>
      </c>
      <c r="F47" s="774">
        <v>0.65</v>
      </c>
      <c r="G47" s="774">
        <v>0.65</v>
      </c>
      <c r="H47" s="774">
        <v>0.65</v>
      </c>
      <c r="I47" s="774">
        <v>0.65</v>
      </c>
      <c r="J47" s="774">
        <v>0.65</v>
      </c>
      <c r="K47" s="775">
        <v>0.65</v>
      </c>
    </row>
    <row r="48" spans="2:13" ht="12.75" customHeight="1">
      <c r="B48" s="169" t="s">
        <v>466</v>
      </c>
      <c r="C48" s="113" t="s">
        <v>270</v>
      </c>
      <c r="D48" s="773">
        <v>0.65236355047153061</v>
      </c>
      <c r="E48" s="774">
        <v>0.65282707627544911</v>
      </c>
      <c r="F48" s="774">
        <v>0.64539490227139307</v>
      </c>
      <c r="G48" s="774">
        <v>0.64935392718685225</v>
      </c>
      <c r="H48" s="774">
        <v>0.6472293409387303</v>
      </c>
      <c r="I48" s="774">
        <v>0.64172942825545864</v>
      </c>
      <c r="J48" s="774">
        <v>0.64349020246159572</v>
      </c>
      <c r="K48" s="775">
        <v>0.64296492027147689</v>
      </c>
    </row>
    <row r="49" spans="2:14" ht="12.75" customHeight="1">
      <c r="B49" s="169"/>
      <c r="C49" s="113"/>
      <c r="D49" s="113"/>
      <c r="E49" s="113"/>
      <c r="F49" s="113"/>
      <c r="G49" s="113"/>
      <c r="H49" s="113"/>
      <c r="I49" s="113"/>
      <c r="J49" s="113"/>
      <c r="K49" s="113"/>
      <c r="L49" s="113"/>
    </row>
    <row r="50" spans="2:14" ht="12.75" customHeight="1">
      <c r="B50" s="963" t="s">
        <v>591</v>
      </c>
      <c r="C50" s="220" t="s">
        <v>296</v>
      </c>
      <c r="D50" s="681">
        <v>20.376073083436932</v>
      </c>
      <c r="E50" s="681">
        <v>18.028102254172158</v>
      </c>
      <c r="F50" s="681">
        <v>36.856013682398029</v>
      </c>
      <c r="G50" s="681">
        <v>20.890312535723908</v>
      </c>
      <c r="H50" s="681">
        <v>27.691544299629264</v>
      </c>
      <c r="I50" s="681">
        <v>25.180501016239436</v>
      </c>
      <c r="J50" s="681">
        <v>34.418219950491263</v>
      </c>
      <c r="K50" s="681">
        <v>28.847904029717366</v>
      </c>
    </row>
    <row r="51" spans="2:14">
      <c r="B51" s="169" t="s">
        <v>593</v>
      </c>
      <c r="C51" s="220" t="s">
        <v>296</v>
      </c>
      <c r="D51" s="681">
        <v>0</v>
      </c>
      <c r="E51" s="681">
        <v>0</v>
      </c>
      <c r="F51" s="681">
        <v>0</v>
      </c>
      <c r="G51" s="681">
        <v>0</v>
      </c>
      <c r="H51" s="681">
        <v>0</v>
      </c>
      <c r="I51" s="681">
        <v>0</v>
      </c>
      <c r="J51" s="681">
        <v>0</v>
      </c>
      <c r="K51" s="681">
        <v>0</v>
      </c>
      <c r="L51" s="220"/>
    </row>
    <row r="52" spans="2:14" s="18" customFormat="1">
      <c r="B52" s="716" t="s">
        <v>594</v>
      </c>
      <c r="C52" s="220" t="s">
        <v>296</v>
      </c>
      <c r="D52" s="641">
        <v>20.376073083436932</v>
      </c>
      <c r="E52" s="642">
        <v>18.028102254172158</v>
      </c>
      <c r="F52" s="642">
        <v>36.856013682398029</v>
      </c>
      <c r="G52" s="642">
        <v>20.890312535723908</v>
      </c>
      <c r="H52" s="642">
        <v>27.691544299629264</v>
      </c>
      <c r="I52" s="642">
        <v>25.180501016239436</v>
      </c>
      <c r="J52" s="642">
        <v>34.418219950491263</v>
      </c>
      <c r="K52" s="643">
        <v>28.847904029717366</v>
      </c>
      <c r="L52" s="698"/>
    </row>
    <row r="54" spans="2:14">
      <c r="B54" s="716" t="s">
        <v>594</v>
      </c>
      <c r="C54" s="330" t="s">
        <v>61</v>
      </c>
      <c r="D54" s="641">
        <v>17.464870163998906</v>
      </c>
      <c r="E54" s="642">
        <v>15.15531618430092</v>
      </c>
      <c r="F54" s="642">
        <v>30.652659855184098</v>
      </c>
      <c r="G54" s="642">
        <v>17.009721293078812</v>
      </c>
      <c r="H54" s="642">
        <v>21.73425814780984</v>
      </c>
      <c r="I54" s="642">
        <v>19.177436439390821</v>
      </c>
      <c r="J54" s="642">
        <v>25.551420868483042</v>
      </c>
      <c r="K54" s="643">
        <v>21.159496846281289</v>
      </c>
    </row>
    <row r="55" spans="2:14">
      <c r="B55" s="716"/>
      <c r="C55" s="330"/>
      <c r="D55" s="330"/>
      <c r="E55" s="330"/>
      <c r="F55" s="330"/>
      <c r="G55" s="330"/>
      <c r="H55" s="330"/>
      <c r="I55" s="330"/>
      <c r="J55" s="330"/>
      <c r="K55" s="330"/>
    </row>
    <row r="57" spans="2:14">
      <c r="B57" s="684" t="s">
        <v>595</v>
      </c>
      <c r="C57" s="685"/>
      <c r="D57" s="685"/>
      <c r="E57" s="685"/>
      <c r="F57" s="685"/>
      <c r="G57" s="685"/>
      <c r="H57" s="685"/>
      <c r="I57" s="685"/>
      <c r="J57" s="685"/>
      <c r="K57" s="685"/>
      <c r="L57" s="685"/>
      <c r="M57" s="963"/>
    </row>
    <row r="58" spans="2:14" s="18" customFormat="1">
      <c r="B58" s="962"/>
      <c r="C58" s="963"/>
      <c r="D58" s="963"/>
      <c r="E58" s="963"/>
      <c r="F58" s="963"/>
      <c r="G58" s="963"/>
      <c r="H58" s="963"/>
      <c r="I58" s="963"/>
      <c r="J58" s="963"/>
      <c r="K58" s="963"/>
      <c r="L58" s="963"/>
      <c r="M58" s="963"/>
    </row>
    <row r="59" spans="2:14">
      <c r="B59" s="301" t="s">
        <v>596</v>
      </c>
      <c r="C59" s="245"/>
      <c r="D59" s="245"/>
      <c r="E59" s="245"/>
      <c r="F59" s="245"/>
      <c r="G59" s="245"/>
      <c r="H59" s="245"/>
      <c r="I59" s="245"/>
      <c r="J59" s="245"/>
      <c r="K59" s="245"/>
      <c r="L59" s="245"/>
      <c r="M59" s="156"/>
      <c r="N59" s="156"/>
    </row>
    <row r="60" spans="2:14" s="18" customFormat="1">
      <c r="B60" s="306"/>
      <c r="C60" s="21"/>
      <c r="D60" s="21"/>
      <c r="E60" s="21"/>
      <c r="F60" s="21"/>
      <c r="G60" s="21"/>
      <c r="H60" s="21"/>
      <c r="I60" s="21"/>
      <c r="J60" s="21"/>
      <c r="K60" s="21"/>
      <c r="L60" s="21"/>
      <c r="M60" s="23"/>
      <c r="N60" s="23"/>
    </row>
    <row r="61" spans="2:14">
      <c r="B61" s="156" t="s">
        <v>597</v>
      </c>
      <c r="C61" s="166" t="s">
        <v>61</v>
      </c>
      <c r="D61" s="490">
        <v>10.594995761898135</v>
      </c>
      <c r="E61" s="490">
        <v>8.305606111362339</v>
      </c>
      <c r="F61" s="490">
        <v>27.188148938045611</v>
      </c>
      <c r="G61" s="490">
        <v>25.215155271278572</v>
      </c>
      <c r="H61" s="490">
        <v>21.801822777130315</v>
      </c>
      <c r="I61" s="490">
        <v>22.415123154959737</v>
      </c>
      <c r="J61" s="490">
        <v>23.113815080996599</v>
      </c>
      <c r="K61" s="490">
        <v>22.998708069413617</v>
      </c>
    </row>
    <row r="62" spans="2:14">
      <c r="B62" s="156" t="s">
        <v>598</v>
      </c>
      <c r="C62" s="166" t="s">
        <v>61</v>
      </c>
      <c r="D62" s="498"/>
      <c r="E62" s="499"/>
      <c r="F62" s="499"/>
      <c r="G62" s="499"/>
      <c r="H62" s="499"/>
      <c r="I62" s="499"/>
      <c r="J62" s="499"/>
      <c r="K62" s="590"/>
    </row>
    <row r="63" spans="2:14">
      <c r="B63" s="156" t="s">
        <v>599</v>
      </c>
      <c r="C63" s="166" t="s">
        <v>61</v>
      </c>
      <c r="D63" s="552">
        <v>10.594995761898135</v>
      </c>
      <c r="E63" s="553">
        <v>8.305606111362339</v>
      </c>
      <c r="F63" s="553">
        <v>27.188148938045611</v>
      </c>
      <c r="G63" s="553">
        <v>25.215155271278572</v>
      </c>
      <c r="H63" s="553">
        <v>21.801822777130315</v>
      </c>
      <c r="I63" s="553">
        <v>22.415123154959737</v>
      </c>
      <c r="J63" s="553">
        <v>23.113815080996599</v>
      </c>
      <c r="K63" s="554">
        <v>22.998708069413617</v>
      </c>
    </row>
    <row r="64" spans="2:14">
      <c r="B64" s="156"/>
      <c r="C64" s="166"/>
      <c r="D64" s="166"/>
      <c r="E64" s="166"/>
      <c r="F64" s="166"/>
      <c r="G64" s="166"/>
      <c r="H64" s="166"/>
      <c r="I64" s="166"/>
      <c r="J64" s="166"/>
      <c r="K64" s="166"/>
      <c r="L64" s="166"/>
    </row>
    <row r="65" spans="2:13">
      <c r="B65" s="426" t="s">
        <v>600</v>
      </c>
      <c r="C65" s="245"/>
      <c r="D65" s="245"/>
      <c r="E65" s="245"/>
      <c r="F65" s="245"/>
      <c r="G65" s="245"/>
      <c r="H65" s="245"/>
      <c r="I65" s="245"/>
      <c r="J65" s="245"/>
      <c r="K65" s="245"/>
      <c r="L65" s="245"/>
    </row>
    <row r="66" spans="2:13" s="18" customFormat="1">
      <c r="B66" s="427"/>
      <c r="C66" s="21"/>
      <c r="D66" s="21"/>
      <c r="E66" s="21"/>
      <c r="F66" s="21"/>
      <c r="G66" s="21"/>
      <c r="H66" s="21"/>
      <c r="I66" s="21"/>
      <c r="J66" s="21"/>
      <c r="K66" s="21"/>
      <c r="L66" s="21"/>
    </row>
    <row r="67" spans="2:13">
      <c r="B67" s="156" t="s">
        <v>601</v>
      </c>
      <c r="C67" s="166" t="s">
        <v>61</v>
      </c>
      <c r="D67" s="490">
        <v>10.594995761898135</v>
      </c>
      <c r="E67" s="490">
        <v>8.305606111362339</v>
      </c>
      <c r="F67" s="490">
        <v>27.188148938045611</v>
      </c>
      <c r="G67" s="490">
        <v>25.215155271278572</v>
      </c>
      <c r="H67" s="490">
        <v>21.801822777130315</v>
      </c>
      <c r="I67" s="490">
        <v>22.415123154959737</v>
      </c>
      <c r="J67" s="490">
        <v>23.113815080996599</v>
      </c>
      <c r="K67" s="490">
        <v>22.998708069413617</v>
      </c>
    </row>
    <row r="68" spans="2:13">
      <c r="B68" s="156" t="s">
        <v>602</v>
      </c>
      <c r="C68" s="166" t="s">
        <v>61</v>
      </c>
      <c r="D68" s="498">
        <v>0</v>
      </c>
      <c r="E68" s="499">
        <v>0</v>
      </c>
      <c r="F68" s="499">
        <v>0</v>
      </c>
      <c r="G68" s="499">
        <v>0</v>
      </c>
      <c r="H68" s="499">
        <v>0</v>
      </c>
      <c r="I68" s="499">
        <v>0</v>
      </c>
      <c r="J68" s="499">
        <v>0</v>
      </c>
      <c r="K68" s="590">
        <v>0</v>
      </c>
    </row>
    <row r="69" spans="2:13">
      <c r="B69" s="6" t="s">
        <v>603</v>
      </c>
      <c r="C69" s="166" t="s">
        <v>61</v>
      </c>
      <c r="D69" s="518">
        <v>10.594995761898135</v>
      </c>
      <c r="E69" s="519">
        <v>8.305606111362339</v>
      </c>
      <c r="F69" s="519">
        <v>27.188148938045611</v>
      </c>
      <c r="G69" s="519">
        <v>25.215155271278572</v>
      </c>
      <c r="H69" s="519">
        <v>21.801822777130315</v>
      </c>
      <c r="I69" s="519">
        <v>22.415123154959737</v>
      </c>
      <c r="J69" s="519">
        <v>23.113815080996599</v>
      </c>
      <c r="K69" s="520">
        <v>22.998708069413617</v>
      </c>
    </row>
    <row r="70" spans="2:13" s="18" customFormat="1">
      <c r="B70" s="427"/>
      <c r="C70" s="21"/>
      <c r="D70" s="644"/>
      <c r="E70" s="644"/>
      <c r="F70" s="644"/>
      <c r="G70" s="644"/>
      <c r="H70" s="644"/>
      <c r="I70" s="644"/>
      <c r="J70" s="644"/>
      <c r="K70" s="644"/>
      <c r="L70" s="21"/>
    </row>
    <row r="71" spans="2:13" s="18" customFormat="1">
      <c r="B71" s="428" t="s">
        <v>604</v>
      </c>
      <c r="C71" s="21"/>
      <c r="D71" s="607">
        <v>0</v>
      </c>
      <c r="E71" s="608">
        <v>0</v>
      </c>
      <c r="F71" s="608">
        <v>0</v>
      </c>
      <c r="G71" s="608">
        <v>0</v>
      </c>
      <c r="H71" s="608">
        <v>0</v>
      </c>
      <c r="I71" s="608">
        <v>0</v>
      </c>
      <c r="J71" s="608">
        <v>0</v>
      </c>
      <c r="K71" s="609">
        <v>0</v>
      </c>
      <c r="L71" s="21"/>
    </row>
    <row r="72" spans="2:13">
      <c r="B72" s="156" t="s">
        <v>605</v>
      </c>
      <c r="C72" s="166" t="s">
        <v>61</v>
      </c>
      <c r="D72" s="494"/>
      <c r="E72" s="495"/>
      <c r="F72" s="495"/>
      <c r="G72" s="495"/>
      <c r="H72" s="495"/>
      <c r="I72" s="495"/>
      <c r="J72" s="495"/>
      <c r="K72" s="589"/>
    </row>
    <row r="73" spans="2:13">
      <c r="B73" s="156" t="s">
        <v>606</v>
      </c>
      <c r="C73" s="166" t="s">
        <v>61</v>
      </c>
      <c r="D73" s="494"/>
      <c r="E73" s="495"/>
      <c r="F73" s="495"/>
      <c r="G73" s="495"/>
      <c r="H73" s="495"/>
      <c r="I73" s="495"/>
      <c r="J73" s="495"/>
      <c r="K73" s="589"/>
    </row>
    <row r="74" spans="2:13">
      <c r="B74" s="156" t="s">
        <v>549</v>
      </c>
      <c r="C74" s="166" t="s">
        <v>61</v>
      </c>
      <c r="D74" s="645"/>
      <c r="E74" s="646"/>
      <c r="F74" s="646"/>
      <c r="G74" s="646"/>
      <c r="H74" s="646"/>
      <c r="I74" s="646"/>
      <c r="J74" s="647"/>
      <c r="K74" s="647"/>
    </row>
    <row r="75" spans="2:13">
      <c r="B75" s="156" t="s">
        <v>323</v>
      </c>
      <c r="C75" s="166" t="s">
        <v>61</v>
      </c>
      <c r="D75" s="429" t="s">
        <v>324</v>
      </c>
      <c r="E75" s="430" t="s">
        <v>324</v>
      </c>
      <c r="F75" s="430" t="s">
        <v>324</v>
      </c>
      <c r="G75" s="430" t="s">
        <v>324</v>
      </c>
      <c r="H75" s="430" t="s">
        <v>324</v>
      </c>
      <c r="I75" s="430" t="s">
        <v>324</v>
      </c>
      <c r="J75" s="430" t="s">
        <v>324</v>
      </c>
      <c r="K75" s="431" t="s">
        <v>324</v>
      </c>
    </row>
    <row r="76" spans="2:13">
      <c r="B76" s="156"/>
      <c r="C76" s="156"/>
      <c r="D76" s="156"/>
      <c r="E76" s="156"/>
      <c r="F76" s="156"/>
      <c r="G76" s="156"/>
      <c r="H76" s="156"/>
      <c r="I76" s="156"/>
      <c r="J76" s="156"/>
      <c r="K76" s="156"/>
      <c r="L76" s="156"/>
      <c r="M76" s="156"/>
    </row>
    <row r="78" spans="2:13">
      <c r="B78" s="720" t="s">
        <v>477</v>
      </c>
      <c r="C78" s="720"/>
      <c r="D78" s="720"/>
      <c r="E78" s="720"/>
      <c r="F78" s="720"/>
      <c r="G78" s="720"/>
      <c r="H78" s="720"/>
      <c r="I78" s="720"/>
      <c r="J78" s="720"/>
      <c r="K78" s="720"/>
      <c r="L78" s="720"/>
    </row>
    <row r="80" spans="2:13">
      <c r="B80" s="6" t="s">
        <v>607</v>
      </c>
      <c r="C80" s="167" t="s">
        <v>61</v>
      </c>
      <c r="D80" s="518">
        <v>-6.8698744021007716</v>
      </c>
      <c r="E80" s="519">
        <v>-6.8497100729385814</v>
      </c>
      <c r="F80" s="519">
        <v>-3.4645109171384867</v>
      </c>
      <c r="G80" s="519">
        <v>8.2054339781997605</v>
      </c>
      <c r="H80" s="519">
        <v>6.7564629320475689E-2</v>
      </c>
      <c r="I80" s="519">
        <v>3.2376867155689162</v>
      </c>
      <c r="J80" s="519">
        <v>-2.4376057874864436</v>
      </c>
      <c r="K80" s="520">
        <v>1.8392112231323274</v>
      </c>
    </row>
    <row r="81" spans="2:11">
      <c r="B81" s="6"/>
      <c r="C81" s="6"/>
      <c r="D81" s="6"/>
      <c r="E81" s="6"/>
      <c r="F81" s="6"/>
      <c r="G81" s="6"/>
      <c r="H81" s="6"/>
      <c r="I81" s="6"/>
      <c r="J81" s="6"/>
      <c r="K81" s="6"/>
    </row>
    <row r="82" spans="2:11">
      <c r="B82" s="6" t="s">
        <v>608</v>
      </c>
      <c r="C82" s="167" t="s">
        <v>61</v>
      </c>
      <c r="D82" s="518">
        <v>-6.8698744021007716</v>
      </c>
      <c r="E82" s="519">
        <v>-6.8497100729385814</v>
      </c>
      <c r="F82" s="519">
        <v>-3.4645109171384867</v>
      </c>
      <c r="G82" s="519">
        <v>8.2054339781997605</v>
      </c>
      <c r="H82" s="519">
        <v>6.7564629320475689E-2</v>
      </c>
      <c r="I82" s="519">
        <v>3.2376867155689162</v>
      </c>
      <c r="J82" s="519">
        <v>-2.4376057874864436</v>
      </c>
      <c r="K82" s="520">
        <v>1.8392112231323274</v>
      </c>
    </row>
    <row r="84" spans="2:11">
      <c r="B84" s="6" t="s">
        <v>609</v>
      </c>
      <c r="C84" s="167" t="s">
        <v>61</v>
      </c>
      <c r="D84" s="518">
        <v>0</v>
      </c>
      <c r="E84" s="519">
        <v>0</v>
      </c>
      <c r="F84" s="519">
        <v>0</v>
      </c>
      <c r="G84" s="519">
        <v>0</v>
      </c>
      <c r="H84" s="519">
        <v>0</v>
      </c>
      <c r="I84" s="519">
        <v>0</v>
      </c>
      <c r="J84" s="519">
        <v>0</v>
      </c>
      <c r="K84" s="520">
        <v>0</v>
      </c>
    </row>
    <row r="86" spans="2:11">
      <c r="B86" t="s">
        <v>610</v>
      </c>
      <c r="C86" s="220" t="s">
        <v>296</v>
      </c>
      <c r="D86" s="494"/>
      <c r="E86" s="494"/>
      <c r="F86" s="494"/>
      <c r="G86" s="494"/>
      <c r="H86" s="494"/>
      <c r="I86" s="494"/>
      <c r="J86" s="494"/>
      <c r="K86" s="494"/>
    </row>
    <row r="87" spans="2:11">
      <c r="B87" t="s">
        <v>610</v>
      </c>
      <c r="C87" s="330" t="s">
        <v>61</v>
      </c>
      <c r="D87" s="681">
        <v>0</v>
      </c>
      <c r="E87" s="681">
        <v>0</v>
      </c>
      <c r="F87" s="681">
        <v>0</v>
      </c>
      <c r="G87" s="681">
        <v>0</v>
      </c>
      <c r="H87" s="681">
        <v>0</v>
      </c>
      <c r="I87" s="681">
        <v>0</v>
      </c>
      <c r="J87" s="681">
        <v>0</v>
      </c>
      <c r="K87" s="681">
        <v>0</v>
      </c>
    </row>
    <row r="88" spans="2:11">
      <c r="B88" t="s">
        <v>611</v>
      </c>
      <c r="C88" s="220" t="s">
        <v>296</v>
      </c>
      <c r="D88" s="494"/>
      <c r="E88" s="494"/>
      <c r="F88" s="494"/>
      <c r="G88" s="494"/>
      <c r="H88" s="494"/>
      <c r="I88" s="494"/>
      <c r="J88" s="494"/>
      <c r="K88" s="494"/>
    </row>
    <row r="89" spans="2:11">
      <c r="B89" t="s">
        <v>611</v>
      </c>
      <c r="C89" s="330" t="s">
        <v>61</v>
      </c>
      <c r="D89" s="681">
        <v>0</v>
      </c>
      <c r="E89" s="681">
        <v>0</v>
      </c>
      <c r="F89" s="681">
        <v>0</v>
      </c>
      <c r="G89" s="681">
        <v>0</v>
      </c>
      <c r="H89" s="681">
        <v>0</v>
      </c>
      <c r="I89" s="681">
        <v>0</v>
      </c>
      <c r="J89" s="681">
        <v>0</v>
      </c>
      <c r="K89" s="681">
        <v>0</v>
      </c>
    </row>
    <row r="90" spans="2:11">
      <c r="B90" t="s">
        <v>612</v>
      </c>
      <c r="C90" s="330" t="s">
        <v>61</v>
      </c>
      <c r="D90" s="681">
        <v>0</v>
      </c>
      <c r="E90" s="681">
        <v>0</v>
      </c>
      <c r="F90" s="681">
        <v>0</v>
      </c>
      <c r="G90" s="681">
        <v>0</v>
      </c>
      <c r="H90" s="681">
        <v>0</v>
      </c>
      <c r="I90" s="681">
        <v>0</v>
      </c>
      <c r="J90" s="681">
        <v>0</v>
      </c>
      <c r="K90" s="681">
        <v>0</v>
      </c>
    </row>
  </sheetData>
  <conditionalFormatting sqref="D6:K7">
    <cfRule type="expression" dxfId="32" priority="80">
      <formula>AND(D$6="Actuals",E$6="Forecast")</formula>
    </cfRule>
  </conditionalFormatting>
  <conditionalFormatting sqref="D5:K5">
    <cfRule type="expression" dxfId="31" priority="55">
      <formula>AND(D$5="Actuals",E$5="Forecast")</formula>
    </cfRule>
  </conditionalFormatting>
  <conditionalFormatting sqref="D37:F37 I37:K37">
    <cfRule type="expression" dxfId="30" priority="23">
      <formula>AND(D$5="Actuals",E$5="Actuals")</formula>
    </cfRule>
  </conditionalFormatting>
  <conditionalFormatting sqref="J12:K12 D15:K19 J29:K34 D24:K28">
    <cfRule type="expression" dxfId="29" priority="22">
      <formula>NOT(AND(D$5="Actuals"))</formula>
    </cfRule>
  </conditionalFormatting>
  <conditionalFormatting sqref="G37">
    <cfRule type="expression" dxfId="28" priority="188">
      <formula>AND(E$5="Actuals",F$5="Actuals")</formula>
    </cfRule>
  </conditionalFormatting>
  <conditionalFormatting sqref="H37">
    <cfRule type="expression" dxfId="27" priority="11">
      <formula>AND(F$5="Actuals",G$5="Actuals")</formula>
    </cfRule>
  </conditionalFormatting>
  <conditionalFormatting sqref="I12">
    <cfRule type="expression" dxfId="26" priority="10">
      <formula>NOT(AND(I$5="Actuals"))</formula>
    </cfRule>
  </conditionalFormatting>
  <conditionalFormatting sqref="F12:G12">
    <cfRule type="expression" dxfId="25" priority="7">
      <formula>NOT(AND(F$5="Actuals",G$5="Actuals"))</formula>
    </cfRule>
  </conditionalFormatting>
  <conditionalFormatting sqref="D12 H12">
    <cfRule type="expression" dxfId="24" priority="9">
      <formula>NOT(AND(D$5="Actuals",E$5="Actuals"))</formula>
    </cfRule>
  </conditionalFormatting>
  <conditionalFormatting sqref="E12">
    <cfRule type="expression" dxfId="23" priority="8">
      <formula>NOT(AND(E$5="Actuals",F$5="Actuals"))</formula>
    </cfRule>
  </conditionalFormatting>
  <conditionalFormatting sqref="I29:I34">
    <cfRule type="expression" dxfId="22" priority="6">
      <formula>NOT(AND(I$5="Actuals"))</formula>
    </cfRule>
  </conditionalFormatting>
  <conditionalFormatting sqref="D33:H34 D30:E30 G30:H30 F31:H31 H32">
    <cfRule type="expression" dxfId="21" priority="5">
      <formula>NOT(AND(D$5="Actuals",E$5="Actuals"))</formula>
    </cfRule>
  </conditionalFormatting>
  <conditionalFormatting sqref="D29:H29">
    <cfRule type="expression" dxfId="20" priority="4">
      <formula>NOT(AND(D$5="Actuals",E$5="Actuals"))</formula>
    </cfRule>
  </conditionalFormatting>
  <conditionalFormatting sqref="F30">
    <cfRule type="expression" dxfId="19" priority="3">
      <formula>NOT(AND(F$5="Actuals",G$5="Actuals"))</formula>
    </cfRule>
  </conditionalFormatting>
  <conditionalFormatting sqref="D31:E31">
    <cfRule type="expression" dxfId="18" priority="2">
      <formula>NOT(AND(D$5="Actuals",E$5="Actuals"))</formula>
    </cfRule>
  </conditionalFormatting>
  <conditionalFormatting sqref="D32:G32">
    <cfRule type="expression" dxfId="17" priority="1">
      <formula>NOT(AND(D$5="Actuals",E$5="Actuals"))</formula>
    </cfRule>
  </conditionalFormatting>
  <pageMargins left="0.70866141732283472" right="0.70866141732283472" top="0.74803149606299213" bottom="0.74803149606299213" header="0.31496062992125984" footer="0.31496062992125984"/>
  <pageSetup paperSize="8" scale="79" orientation="landscape" r:id="rId1"/>
  <customProperties>
    <customPr name="_pios_id"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activeCell="E25" sqref="E25"/>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18" customFormat="1" ht="21">
      <c r="A1" s="888" t="s">
        <v>613</v>
      </c>
      <c r="B1" s="793"/>
      <c r="C1" s="211"/>
      <c r="D1" s="211"/>
      <c r="E1" s="211"/>
      <c r="F1" s="211"/>
      <c r="G1" s="211"/>
      <c r="H1" s="211"/>
      <c r="I1" s="212"/>
      <c r="J1" s="212"/>
      <c r="K1" s="213"/>
      <c r="L1" s="904"/>
    </row>
    <row r="2" spans="1:18" s="18" customFormat="1" ht="21">
      <c r="A2" s="786" t="s">
        <v>2</v>
      </c>
      <c r="B2" s="781"/>
      <c r="C2" s="16"/>
      <c r="D2" s="16"/>
      <c r="E2" s="16"/>
      <c r="F2" s="16"/>
      <c r="G2" s="16"/>
      <c r="H2" s="16"/>
      <c r="I2" s="15"/>
      <c r="J2" s="15"/>
      <c r="K2" s="15"/>
      <c r="L2" s="92"/>
    </row>
    <row r="3" spans="1:18" s="18" customFormat="1" ht="22.8">
      <c r="A3" s="789">
        <v>2021</v>
      </c>
      <c r="B3" s="795" t="s">
        <v>256</v>
      </c>
      <c r="C3" s="214"/>
      <c r="D3" s="214"/>
      <c r="E3" s="214"/>
      <c r="F3" s="214"/>
      <c r="G3" s="214"/>
      <c r="H3" s="214"/>
      <c r="I3" s="210"/>
      <c r="J3" s="210"/>
      <c r="K3" s="210"/>
      <c r="L3" s="215"/>
    </row>
    <row r="4" spans="1:18" s="2" customFormat="1" ht="12.75" customHeight="1"/>
    <row r="5" spans="1:18" s="2" customFormat="1">
      <c r="B5" s="3"/>
      <c r="C5" s="3"/>
      <c r="D5" s="323" t="s">
        <v>257</v>
      </c>
      <c r="E5" s="324" t="s">
        <v>257</v>
      </c>
      <c r="F5" s="324" t="s">
        <v>257</v>
      </c>
      <c r="G5" s="324" t="s">
        <v>257</v>
      </c>
      <c r="H5" s="324" t="s">
        <v>257</v>
      </c>
      <c r="I5" s="324" t="s">
        <v>257</v>
      </c>
      <c r="J5" s="324" t="s">
        <v>257</v>
      </c>
      <c r="K5" s="325" t="s">
        <v>257</v>
      </c>
    </row>
    <row r="6" spans="1:18" s="2" customFormat="1">
      <c r="D6" s="89">
        <v>2014</v>
      </c>
      <c r="E6" s="90">
        <v>2015</v>
      </c>
      <c r="F6" s="90">
        <v>2016</v>
      </c>
      <c r="G6" s="90">
        <v>2017</v>
      </c>
      <c r="H6" s="90">
        <v>2018</v>
      </c>
      <c r="I6" s="90">
        <v>2019</v>
      </c>
      <c r="J6" s="90">
        <v>2020</v>
      </c>
      <c r="K6" s="152">
        <v>2021</v>
      </c>
    </row>
    <row r="7" spans="1:18" s="2" customFormat="1"/>
    <row r="8" spans="1:18">
      <c r="B8" s="6" t="s">
        <v>614</v>
      </c>
      <c r="C8" s="111" t="s">
        <v>296</v>
      </c>
      <c r="D8" s="544">
        <v>71.5</v>
      </c>
      <c r="E8" s="545">
        <v>58.35</v>
      </c>
      <c r="F8" s="545">
        <v>80</v>
      </c>
      <c r="G8" s="545">
        <v>90.3</v>
      </c>
      <c r="H8" s="545">
        <v>91.399000000000001</v>
      </c>
      <c r="I8" s="545">
        <v>93.45</v>
      </c>
      <c r="J8" s="545">
        <v>97.02</v>
      </c>
      <c r="K8" s="546">
        <v>101.04900000000001</v>
      </c>
    </row>
    <row r="9" spans="1:18">
      <c r="B9" s="7" t="s">
        <v>615</v>
      </c>
      <c r="C9" s="6"/>
      <c r="D9" s="648"/>
      <c r="E9" s="648"/>
      <c r="F9" s="648"/>
      <c r="G9" s="648"/>
      <c r="H9" s="648"/>
      <c r="I9" s="648"/>
      <c r="J9" s="648"/>
      <c r="K9" s="648"/>
    </row>
    <row r="10" spans="1:18">
      <c r="B10" s="354" t="s">
        <v>574</v>
      </c>
      <c r="C10" s="111" t="s">
        <v>296</v>
      </c>
      <c r="D10" s="502"/>
      <c r="E10" s="503"/>
      <c r="F10" s="503"/>
      <c r="G10" s="503"/>
      <c r="H10" s="503"/>
      <c r="I10" s="503"/>
      <c r="J10" s="503"/>
      <c r="K10" s="513"/>
    </row>
    <row r="11" spans="1:18">
      <c r="B11" s="354" t="s">
        <v>574</v>
      </c>
      <c r="C11" s="111" t="s">
        <v>296</v>
      </c>
      <c r="D11" s="504"/>
      <c r="E11" s="505"/>
      <c r="F11" s="505"/>
      <c r="G11" s="505"/>
      <c r="H11" s="505"/>
      <c r="I11" s="505"/>
      <c r="J11" s="505"/>
      <c r="K11" s="514"/>
    </row>
    <row r="12" spans="1:18">
      <c r="B12" s="354" t="s">
        <v>616</v>
      </c>
      <c r="C12" s="111" t="s">
        <v>296</v>
      </c>
      <c r="D12" s="515"/>
      <c r="E12" s="516"/>
      <c r="F12" s="516"/>
      <c r="G12" s="516"/>
      <c r="H12" s="516"/>
      <c r="I12" s="516"/>
      <c r="J12" s="516"/>
      <c r="K12" s="517"/>
      <c r="Q12" s="172"/>
    </row>
    <row r="13" spans="1:18">
      <c r="B13" s="6" t="s">
        <v>617</v>
      </c>
      <c r="C13" s="111" t="s">
        <v>296</v>
      </c>
      <c r="D13" s="636">
        <v>71.5</v>
      </c>
      <c r="E13" s="637">
        <v>58.35</v>
      </c>
      <c r="F13" s="637">
        <v>80</v>
      </c>
      <c r="G13" s="637">
        <v>90.3</v>
      </c>
      <c r="H13" s="637">
        <v>91.399000000000001</v>
      </c>
      <c r="I13" s="637">
        <v>93.45</v>
      </c>
      <c r="J13" s="637">
        <v>97.02</v>
      </c>
      <c r="K13" s="638">
        <v>101.04900000000001</v>
      </c>
      <c r="R13" s="171"/>
    </row>
    <row r="14" spans="1:18">
      <c r="C14" s="6"/>
      <c r="Q14" s="172"/>
    </row>
    <row r="15" spans="1:18">
      <c r="B15" s="6" t="s">
        <v>618</v>
      </c>
      <c r="C15" s="111" t="s">
        <v>296</v>
      </c>
      <c r="D15" s="502"/>
      <c r="E15" s="503"/>
      <c r="F15" s="503"/>
      <c r="G15" s="503"/>
      <c r="H15" s="503"/>
      <c r="I15" s="503"/>
      <c r="J15" s="503"/>
      <c r="K15" s="513"/>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customProperties>
    <customPr name="_pios_id" r:id="rId2"/>
  </customPropertie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activeCell="H35" sqref="H35"/>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18" customFormat="1" ht="21">
      <c r="A1" s="888" t="s">
        <v>210</v>
      </c>
      <c r="B1" s="793"/>
      <c r="C1" s="211"/>
      <c r="D1" s="211"/>
      <c r="E1" s="211"/>
      <c r="F1" s="211"/>
      <c r="G1" s="211"/>
      <c r="H1" s="211"/>
      <c r="I1" s="212"/>
      <c r="J1" s="212"/>
      <c r="K1" s="213"/>
      <c r="L1" s="904"/>
    </row>
    <row r="2" spans="1:12" s="18" customFormat="1" ht="21">
      <c r="A2" s="786" t="s">
        <v>2</v>
      </c>
      <c r="B2" s="781"/>
      <c r="C2" s="16"/>
      <c r="D2" s="16"/>
      <c r="E2" s="16"/>
      <c r="F2" s="16"/>
      <c r="G2" s="16"/>
      <c r="H2" s="16"/>
      <c r="I2" s="15"/>
      <c r="J2" s="15"/>
      <c r="K2" s="15"/>
      <c r="L2" s="92"/>
    </row>
    <row r="3" spans="1:12" s="18" customFormat="1" ht="21">
      <c r="A3" s="789">
        <v>2021</v>
      </c>
      <c r="B3" s="796"/>
      <c r="C3" s="214"/>
      <c r="D3" s="214"/>
      <c r="E3" s="214"/>
      <c r="F3" s="214"/>
      <c r="G3" s="214"/>
      <c r="H3" s="214"/>
      <c r="I3" s="210"/>
      <c r="J3" s="210"/>
      <c r="K3" s="210"/>
      <c r="L3" s="215"/>
    </row>
    <row r="4" spans="1:12" s="2" customFormat="1" ht="12.75" customHeight="1">
      <c r="A4" s="21"/>
      <c r="B4" s="223"/>
      <c r="C4" s="18"/>
      <c r="D4" s="224"/>
      <c r="E4" s="224"/>
      <c r="F4" s="21"/>
      <c r="G4" s="21"/>
      <c r="H4" s="21"/>
      <c r="I4" s="21"/>
      <c r="J4" s="21"/>
      <c r="K4" s="21"/>
    </row>
    <row r="5" spans="1:12" s="2" customFormat="1" ht="12.75" customHeight="1">
      <c r="A5" s="21"/>
      <c r="B5" s="223"/>
      <c r="C5" s="18"/>
      <c r="D5" s="323" t="s">
        <v>257</v>
      </c>
      <c r="E5" s="324" t="s">
        <v>257</v>
      </c>
      <c r="F5" s="324" t="s">
        <v>257</v>
      </c>
      <c r="G5" s="324" t="s">
        <v>257</v>
      </c>
      <c r="H5" s="324" t="s">
        <v>257</v>
      </c>
      <c r="I5" s="324" t="s">
        <v>257</v>
      </c>
      <c r="J5" s="324" t="s">
        <v>257</v>
      </c>
      <c r="K5" s="325" t="s">
        <v>257</v>
      </c>
    </row>
    <row r="6" spans="1:12" s="2" customFormat="1">
      <c r="A6" s="21"/>
      <c r="B6" s="21"/>
      <c r="C6" s="18"/>
      <c r="D6" s="89">
        <v>2014</v>
      </c>
      <c r="E6" s="90">
        <v>2015</v>
      </c>
      <c r="F6" s="90">
        <v>2016</v>
      </c>
      <c r="G6" s="90">
        <v>2017</v>
      </c>
      <c r="H6" s="90">
        <v>2018</v>
      </c>
      <c r="I6" s="90">
        <v>2019</v>
      </c>
      <c r="J6" s="90">
        <v>2020</v>
      </c>
      <c r="K6" s="152">
        <v>2021</v>
      </c>
    </row>
    <row r="7" spans="1:12" s="2" customFormat="1">
      <c r="A7" s="21"/>
      <c r="B7" s="21"/>
      <c r="C7" s="18"/>
      <c r="D7" s="18"/>
      <c r="E7" s="18"/>
      <c r="F7" s="18"/>
      <c r="G7" s="18"/>
      <c r="H7" s="18"/>
      <c r="I7" s="18"/>
      <c r="J7" s="18"/>
      <c r="K7" s="18"/>
      <c r="L7" s="18"/>
    </row>
    <row r="8" spans="1:12">
      <c r="B8" s="6" t="s">
        <v>619</v>
      </c>
      <c r="C8" s="111" t="s">
        <v>296</v>
      </c>
      <c r="D8" s="649">
        <v>8</v>
      </c>
      <c r="E8" s="650">
        <v>8</v>
      </c>
      <c r="F8" s="650">
        <v>8.6999999999999993</v>
      </c>
      <c r="G8" s="650">
        <v>27.9</v>
      </c>
      <c r="H8" s="650">
        <v>10.8</v>
      </c>
      <c r="I8" s="650">
        <v>4.2</v>
      </c>
      <c r="J8" s="650">
        <v>4.3</v>
      </c>
      <c r="K8" s="651">
        <v>6.2</v>
      </c>
    </row>
    <row r="9" spans="1:12">
      <c r="B9" s="8" t="s">
        <v>620</v>
      </c>
      <c r="D9" s="648"/>
      <c r="E9" s="648"/>
      <c r="F9" s="648"/>
      <c r="G9" s="648"/>
      <c r="H9" s="648"/>
      <c r="I9" s="648"/>
      <c r="J9" s="648"/>
      <c r="K9" s="648"/>
    </row>
    <row r="10" spans="1:12">
      <c r="B10" t="s">
        <v>621</v>
      </c>
      <c r="C10" s="111" t="s">
        <v>296</v>
      </c>
      <c r="D10" s="583">
        <v>7.8</v>
      </c>
      <c r="E10" s="584">
        <v>7.8</v>
      </c>
      <c r="F10" s="584">
        <v>8.4</v>
      </c>
      <c r="G10" s="584">
        <v>27</v>
      </c>
      <c r="H10" s="584">
        <v>10.4</v>
      </c>
      <c r="I10" s="584">
        <v>4.0999999999999996</v>
      </c>
      <c r="J10" s="584">
        <v>4.2</v>
      </c>
      <c r="K10" s="585">
        <v>3.56</v>
      </c>
    </row>
    <row r="11" spans="1:12">
      <c r="B11" t="s">
        <v>622</v>
      </c>
      <c r="C11" s="111" t="s">
        <v>296</v>
      </c>
      <c r="D11" s="652">
        <v>0</v>
      </c>
      <c r="E11" s="653">
        <v>0</v>
      </c>
      <c r="F11" s="653">
        <v>0</v>
      </c>
      <c r="G11" s="653">
        <v>0</v>
      </c>
      <c r="H11" s="653">
        <v>0</v>
      </c>
      <c r="I11" s="653">
        <v>0</v>
      </c>
      <c r="J11" s="653">
        <v>0</v>
      </c>
      <c r="K11" s="654">
        <v>2.64</v>
      </c>
    </row>
    <row r="12" spans="1:12">
      <c r="D12" s="648"/>
      <c r="E12" s="648"/>
      <c r="F12" s="648"/>
      <c r="G12" s="648"/>
      <c r="H12" s="648"/>
      <c r="I12" s="648"/>
      <c r="J12" s="648"/>
      <c r="K12" s="648"/>
    </row>
    <row r="13" spans="1:12">
      <c r="D13" s="648"/>
      <c r="E13" s="648"/>
      <c r="F13" s="648"/>
      <c r="G13" s="648"/>
      <c r="H13" s="648"/>
      <c r="I13" s="648"/>
      <c r="J13" s="648"/>
      <c r="K13" s="648"/>
    </row>
    <row r="14" spans="1:12">
      <c r="B14" t="s">
        <v>621</v>
      </c>
      <c r="C14" s="166" t="s">
        <v>61</v>
      </c>
      <c r="D14" s="944">
        <v>6.6855859184135564</v>
      </c>
      <c r="E14" s="944">
        <v>6.5570665492642224</v>
      </c>
      <c r="F14" s="944">
        <v>6.9861690686998186</v>
      </c>
      <c r="G14" s="944">
        <v>21.984471229320128</v>
      </c>
      <c r="H14" s="944">
        <v>8.1626464126180398</v>
      </c>
      <c r="I14" s="944">
        <v>3.122554604882319</v>
      </c>
      <c r="J14" s="944">
        <v>3.1179987751254119</v>
      </c>
      <c r="K14" s="944">
        <v>2.6112056076990284</v>
      </c>
    </row>
    <row r="15" spans="1:12">
      <c r="D15" s="648"/>
      <c r="E15" s="648"/>
      <c r="F15" s="648"/>
      <c r="G15" s="648"/>
      <c r="H15" s="648"/>
      <c r="I15" s="648"/>
      <c r="J15" s="648"/>
      <c r="K15" s="648"/>
    </row>
    <row r="16" spans="1:12">
      <c r="D16" s="648"/>
      <c r="E16" s="648"/>
      <c r="F16" s="648"/>
      <c r="G16" s="648"/>
      <c r="H16" s="648"/>
      <c r="I16" s="648"/>
      <c r="J16" s="648"/>
      <c r="K16" s="648"/>
    </row>
    <row r="17" spans="2:11" s="2" customFormat="1">
      <c r="B17" s="6" t="s">
        <v>623</v>
      </c>
      <c r="C17" s="166" t="s">
        <v>61</v>
      </c>
      <c r="D17" s="955">
        <v>6.7</v>
      </c>
      <c r="E17" s="955">
        <v>6.7</v>
      </c>
      <c r="F17" s="955">
        <v>7</v>
      </c>
      <c r="G17" s="955">
        <v>7</v>
      </c>
      <c r="H17" s="955">
        <v>7</v>
      </c>
      <c r="I17" s="955">
        <v>3.8</v>
      </c>
      <c r="J17" s="955">
        <v>3.7</v>
      </c>
      <c r="K17" s="955">
        <v>3.5</v>
      </c>
    </row>
    <row r="18" spans="2:11" s="2" customFormat="1">
      <c r="B18" s="156" t="s">
        <v>624</v>
      </c>
      <c r="C18" s="166" t="s">
        <v>61</v>
      </c>
      <c r="D18" s="955"/>
      <c r="E18" s="955"/>
      <c r="F18" s="955"/>
      <c r="G18" s="955"/>
      <c r="H18" s="955"/>
      <c r="I18" s="955"/>
      <c r="J18" s="955"/>
      <c r="K18" s="955"/>
    </row>
    <row r="19" spans="2:11" s="2" customFormat="1">
      <c r="B19" s="6" t="s">
        <v>625</v>
      </c>
      <c r="C19" s="166" t="s">
        <v>61</v>
      </c>
      <c r="D19" s="944">
        <v>6.7</v>
      </c>
      <c r="E19" s="944">
        <v>6.7</v>
      </c>
      <c r="F19" s="944">
        <v>7</v>
      </c>
      <c r="G19" s="944">
        <v>7</v>
      </c>
      <c r="H19" s="944">
        <v>7</v>
      </c>
      <c r="I19" s="944">
        <v>3.8</v>
      </c>
      <c r="J19" s="944">
        <v>3.7</v>
      </c>
      <c r="K19" s="944">
        <v>3.5</v>
      </c>
    </row>
    <row r="20" spans="2:11" s="2" customFormat="1">
      <c r="B20" s="6"/>
      <c r="C20" s="6"/>
      <c r="D20" s="6"/>
      <c r="E20" s="6"/>
      <c r="F20" s="6"/>
      <c r="G20" s="6"/>
      <c r="H20" s="6"/>
      <c r="I20" s="6"/>
      <c r="J20" s="6"/>
      <c r="K20" s="6"/>
    </row>
    <row r="21" spans="2:11" s="2" customFormat="1">
      <c r="B21" s="6"/>
      <c r="C21" s="6"/>
      <c r="D21" s="1010" t="s">
        <v>626</v>
      </c>
      <c r="E21" s="6"/>
      <c r="F21" s="6"/>
      <c r="G21" s="6"/>
      <c r="H21" s="6"/>
      <c r="I21" s="6"/>
      <c r="J21" s="6"/>
      <c r="K21" s="6"/>
    </row>
    <row r="22" spans="2:11" s="2" customFormat="1" ht="12.75" customHeight="1">
      <c r="B22" s="6"/>
      <c r="C22" s="6"/>
      <c r="D22" s="1011"/>
      <c r="E22" s="6"/>
      <c r="F22" s="6"/>
      <c r="G22" s="6"/>
      <c r="H22" s="6"/>
      <c r="I22" s="6"/>
      <c r="J22" s="6"/>
      <c r="K22" s="6"/>
    </row>
    <row r="23" spans="2:11">
      <c r="C23" s="6"/>
      <c r="D23" s="1012"/>
      <c r="E23" s="6"/>
    </row>
    <row r="24" spans="2:11">
      <c r="B24" s="6" t="s">
        <v>627</v>
      </c>
      <c r="C24" s="6"/>
      <c r="D24" s="958">
        <v>43555</v>
      </c>
    </row>
    <row r="25" spans="2:11">
      <c r="B25" s="6"/>
      <c r="C25" s="6"/>
      <c r="D25" s="26"/>
      <c r="E25" s="27"/>
      <c r="F25" s="27"/>
    </row>
    <row r="26" spans="2:11">
      <c r="B26" s="156" t="s">
        <v>628</v>
      </c>
      <c r="C26" s="6"/>
      <c r="D26" s="959" t="s">
        <v>629</v>
      </c>
      <c r="E26" s="27"/>
      <c r="F26" s="27"/>
    </row>
    <row r="27" spans="2:11">
      <c r="B27" s="156"/>
      <c r="C27" s="6"/>
      <c r="D27" s="26"/>
      <c r="E27" s="27"/>
      <c r="F27" s="27"/>
    </row>
    <row r="28" spans="2:11">
      <c r="B28" s="6"/>
      <c r="D28" s="298" t="s">
        <v>483</v>
      </c>
      <c r="E28" s="27"/>
      <c r="F28" s="27"/>
    </row>
    <row r="29" spans="2:11">
      <c r="B29" t="s">
        <v>630</v>
      </c>
      <c r="D29" s="955">
        <v>43.5</v>
      </c>
    </row>
    <row r="30" spans="2:11">
      <c r="B30" t="s">
        <v>631</v>
      </c>
      <c r="D30" s="955">
        <v>479.1</v>
      </c>
    </row>
    <row r="31" spans="2:11">
      <c r="D31" s="648"/>
    </row>
    <row r="32" spans="2:11">
      <c r="B32" t="s">
        <v>632</v>
      </c>
      <c r="D32" s="955">
        <v>35</v>
      </c>
    </row>
    <row r="33" spans="2:4">
      <c r="B33" t="s">
        <v>633</v>
      </c>
      <c r="D33" s="955">
        <v>438</v>
      </c>
    </row>
    <row r="34" spans="2:4">
      <c r="D34" s="648"/>
    </row>
    <row r="35" spans="2:4">
      <c r="B35" s="29" t="s">
        <v>634</v>
      </c>
      <c r="D35" s="944">
        <v>8.5</v>
      </c>
    </row>
    <row r="36" spans="2:4">
      <c r="B36" s="29" t="s">
        <v>635</v>
      </c>
      <c r="D36" s="944">
        <v>41.100000000000023</v>
      </c>
    </row>
    <row r="37" spans="2:4">
      <c r="D37" s="648"/>
    </row>
    <row r="38" spans="2:4">
      <c r="B38" t="s">
        <v>636</v>
      </c>
      <c r="D38" s="955">
        <v>41.1</v>
      </c>
    </row>
    <row r="39" spans="2:4">
      <c r="B39" t="s">
        <v>637</v>
      </c>
      <c r="D39" s="955">
        <v>8.5</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customProperties>
    <customPr name="_pios_id" r:id="rId2"/>
  </customPropertie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5"/>
  <sheetViews>
    <sheetView showGridLines="0" zoomScale="80" zoomScaleNormal="80" workbookViewId="0">
      <pane ySplit="6" topLeftCell="A7" activePane="bottomLeft" state="frozen"/>
      <selection activeCell="B75" sqref="A1:XFD1048576"/>
      <selection pane="bottomLeft" activeCell="F25" sqref="F25"/>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18" customFormat="1" ht="21">
      <c r="A1" s="888" t="s">
        <v>638</v>
      </c>
      <c r="B1" s="793"/>
      <c r="C1" s="211"/>
      <c r="D1" s="211"/>
      <c r="E1" s="211"/>
      <c r="F1" s="211"/>
      <c r="G1" s="211"/>
      <c r="H1" s="211"/>
      <c r="I1" s="212"/>
      <c r="J1" s="212"/>
      <c r="K1" s="213"/>
      <c r="L1" s="904"/>
      <c r="M1" s="20"/>
      <c r="N1" s="20"/>
      <c r="O1" s="19" t="s">
        <v>182</v>
      </c>
      <c r="P1" s="20"/>
      <c r="Q1" s="20"/>
      <c r="R1" s="20"/>
      <c r="S1" s="20"/>
    </row>
    <row r="2" spans="1:19" s="18" customFormat="1" ht="21">
      <c r="A2" s="786" t="s">
        <v>2</v>
      </c>
      <c r="B2" s="781"/>
      <c r="C2" s="16"/>
      <c r="D2" s="16"/>
      <c r="E2" s="16"/>
      <c r="F2" s="16"/>
      <c r="G2" s="16"/>
      <c r="H2" s="16"/>
      <c r="I2" s="15"/>
      <c r="J2" s="15"/>
      <c r="K2" s="15"/>
      <c r="L2" s="92"/>
      <c r="M2" s="20"/>
      <c r="N2" s="20"/>
      <c r="O2" s="19" t="s">
        <v>182</v>
      </c>
      <c r="P2" s="20"/>
      <c r="Q2" s="20"/>
      <c r="R2" s="20"/>
      <c r="S2" s="20"/>
    </row>
    <row r="3" spans="1:19" s="18" customFormat="1" ht="21">
      <c r="A3" s="789">
        <v>2021</v>
      </c>
      <c r="B3" s="796"/>
      <c r="C3" s="214"/>
      <c r="D3" s="214"/>
      <c r="E3" s="214"/>
      <c r="F3" s="214"/>
      <c r="G3" s="214"/>
      <c r="H3" s="214"/>
      <c r="I3" s="210"/>
      <c r="J3" s="210"/>
      <c r="K3" s="210"/>
      <c r="L3" s="215"/>
      <c r="M3" s="20"/>
      <c r="N3" s="20"/>
      <c r="O3" s="19" t="s">
        <v>182</v>
      </c>
      <c r="P3" s="20"/>
      <c r="Q3" s="20"/>
      <c r="R3" s="20"/>
      <c r="S3" s="20"/>
    </row>
    <row r="4" spans="1:19" s="2" customFormat="1" ht="12.75" customHeight="1">
      <c r="M4" s="20"/>
      <c r="N4" s="20"/>
      <c r="O4" s="19" t="s">
        <v>182</v>
      </c>
      <c r="P4" s="20"/>
      <c r="Q4" s="20"/>
      <c r="R4" s="20"/>
      <c r="S4" s="20"/>
    </row>
    <row r="5" spans="1:19" s="2" customFormat="1" ht="12.75" customHeight="1">
      <c r="B5" s="3"/>
      <c r="C5" s="3"/>
      <c r="D5" s="323" t="s">
        <v>257</v>
      </c>
      <c r="E5" s="324" t="s">
        <v>257</v>
      </c>
      <c r="F5" s="324" t="s">
        <v>257</v>
      </c>
      <c r="G5" s="324" t="s">
        <v>257</v>
      </c>
      <c r="H5" s="324" t="s">
        <v>257</v>
      </c>
      <c r="I5" s="324" t="s">
        <v>257</v>
      </c>
      <c r="J5" s="324" t="s">
        <v>257</v>
      </c>
      <c r="K5" s="325" t="s">
        <v>257</v>
      </c>
      <c r="M5" s="20"/>
      <c r="N5" s="20"/>
      <c r="O5" s="19" t="s">
        <v>182</v>
      </c>
      <c r="P5" s="20"/>
      <c r="Q5" s="20"/>
      <c r="R5" s="20"/>
      <c r="S5" s="20"/>
    </row>
    <row r="6" spans="1:19" s="2" customFormat="1">
      <c r="C6" s="6"/>
      <c r="D6" s="89">
        <v>2014</v>
      </c>
      <c r="E6" s="90">
        <v>2015</v>
      </c>
      <c r="F6" s="90">
        <v>2016</v>
      </c>
      <c r="G6" s="90">
        <v>2017</v>
      </c>
      <c r="H6" s="90">
        <v>2018</v>
      </c>
      <c r="I6" s="90">
        <v>2019</v>
      </c>
      <c r="J6" s="90">
        <v>2020</v>
      </c>
      <c r="K6" s="152">
        <v>2021</v>
      </c>
    </row>
    <row r="7" spans="1:19">
      <c r="D7" s="658"/>
      <c r="E7" s="658"/>
      <c r="F7" s="658"/>
      <c r="G7" s="658"/>
      <c r="H7" s="658"/>
      <c r="I7" s="658"/>
      <c r="J7" s="658"/>
      <c r="K7" s="658"/>
    </row>
    <row r="8" spans="1:19">
      <c r="B8" s="34" t="s">
        <v>639</v>
      </c>
      <c r="C8" s="166" t="s">
        <v>61</v>
      </c>
      <c r="D8" s="655">
        <v>9.979480551926391E-2</v>
      </c>
      <c r="E8" s="655">
        <v>4.6368067204755531E-2</v>
      </c>
      <c r="F8" s="655">
        <v>0.13292949163855022</v>
      </c>
      <c r="G8" s="655">
        <v>0.12980049355896028</v>
      </c>
      <c r="H8" s="655">
        <v>0.18410281153871513</v>
      </c>
      <c r="I8" s="655">
        <v>0.49840735659258339</v>
      </c>
      <c r="J8" s="655">
        <v>0.15544622494622182</v>
      </c>
      <c r="K8" s="655">
        <v>0.17837854492523633</v>
      </c>
    </row>
    <row r="9" spans="1:19">
      <c r="D9" s="658"/>
      <c r="E9" s="658"/>
      <c r="F9" s="658"/>
      <c r="G9" s="658"/>
      <c r="H9" s="658"/>
      <c r="I9" s="658"/>
      <c r="J9" s="658"/>
      <c r="K9" s="658"/>
    </row>
    <row r="10" spans="1:19">
      <c r="B10" s="6" t="s">
        <v>640</v>
      </c>
      <c r="D10" s="658"/>
      <c r="E10" s="658"/>
      <c r="F10" s="658"/>
      <c r="G10" s="658"/>
      <c r="H10" s="658"/>
      <c r="I10" s="658"/>
      <c r="J10" s="658"/>
      <c r="K10" s="658"/>
    </row>
    <row r="11" spans="1:19">
      <c r="B11" s="30" t="s">
        <v>641</v>
      </c>
      <c r="C11" s="111" t="s">
        <v>296</v>
      </c>
      <c r="D11" s="544"/>
      <c r="E11" s="545"/>
      <c r="F11" s="545"/>
      <c r="G11" s="545"/>
      <c r="H11" s="545"/>
      <c r="I11" s="545"/>
      <c r="J11" s="545"/>
      <c r="K11" s="546"/>
    </row>
    <row r="12" spans="1:19">
      <c r="B12" s="30" t="s">
        <v>641</v>
      </c>
      <c r="C12" s="111" t="s">
        <v>296</v>
      </c>
      <c r="D12" s="544"/>
      <c r="E12" s="545"/>
      <c r="F12" s="545"/>
      <c r="G12" s="545"/>
      <c r="H12" s="545"/>
      <c r="I12" s="545"/>
      <c r="J12" s="545"/>
      <c r="K12" s="546"/>
    </row>
    <row r="13" spans="1:19">
      <c r="B13" s="30" t="s">
        <v>616</v>
      </c>
      <c r="C13" s="111" t="s">
        <v>296</v>
      </c>
      <c r="D13" s="544"/>
      <c r="E13" s="545"/>
      <c r="F13" s="545"/>
      <c r="G13" s="545"/>
      <c r="H13" s="545"/>
      <c r="I13" s="545"/>
      <c r="J13" s="545"/>
      <c r="K13" s="546"/>
    </row>
    <row r="14" spans="1:19">
      <c r="B14" s="6" t="s">
        <v>642</v>
      </c>
      <c r="C14" s="111" t="s">
        <v>296</v>
      </c>
      <c r="D14" s="655">
        <v>0</v>
      </c>
      <c r="E14" s="656">
        <v>0</v>
      </c>
      <c r="F14" s="656">
        <v>0</v>
      </c>
      <c r="G14" s="656">
        <v>0</v>
      </c>
      <c r="H14" s="656">
        <v>0</v>
      </c>
      <c r="I14" s="656">
        <v>0</v>
      </c>
      <c r="J14" s="656">
        <v>0</v>
      </c>
      <c r="K14" s="657">
        <v>0</v>
      </c>
    </row>
    <row r="15" spans="1:19">
      <c r="B15" s="21" t="s">
        <v>643</v>
      </c>
      <c r="C15" s="111" t="s">
        <v>296</v>
      </c>
      <c r="D15" s="544"/>
      <c r="E15" s="545"/>
      <c r="F15" s="545"/>
      <c r="G15" s="545"/>
      <c r="H15" s="545"/>
      <c r="I15" s="545"/>
      <c r="J15" s="545"/>
      <c r="K15" s="546"/>
    </row>
    <row r="16" spans="1:19">
      <c r="B16" s="34" t="s">
        <v>644</v>
      </c>
      <c r="C16" s="111" t="s">
        <v>296</v>
      </c>
      <c r="D16" s="655">
        <v>0</v>
      </c>
      <c r="E16" s="655">
        <v>0</v>
      </c>
      <c r="F16" s="655">
        <v>0</v>
      </c>
      <c r="G16" s="655">
        <v>0</v>
      </c>
      <c r="H16" s="655">
        <v>0</v>
      </c>
      <c r="I16" s="655">
        <v>0</v>
      </c>
      <c r="J16" s="655">
        <v>0</v>
      </c>
      <c r="K16" s="655">
        <v>0</v>
      </c>
    </row>
    <row r="18" spans="2:11">
      <c r="B18" s="6" t="s">
        <v>645</v>
      </c>
      <c r="D18" s="658"/>
      <c r="E18" s="658"/>
      <c r="F18" s="658"/>
      <c r="G18" s="658"/>
      <c r="H18" s="658"/>
      <c r="I18" s="658"/>
      <c r="J18" s="658"/>
      <c r="K18" s="658"/>
    </row>
    <row r="19" spans="2:11">
      <c r="B19" s="730" t="s">
        <v>646</v>
      </c>
      <c r="C19" s="111" t="s">
        <v>296</v>
      </c>
      <c r="D19" s="544">
        <v>0.15120715400000001</v>
      </c>
      <c r="E19" s="545">
        <v>6.9819528749999998E-2</v>
      </c>
      <c r="F19" s="545">
        <v>0.19978899</v>
      </c>
      <c r="G19" s="545">
        <v>0.19926641</v>
      </c>
      <c r="H19" s="545">
        <v>0.28958613</v>
      </c>
      <c r="I19" s="545">
        <v>0.80792907999999997</v>
      </c>
      <c r="J19" s="545">
        <v>0.25850474000000001</v>
      </c>
      <c r="K19" s="546">
        <v>0.30023859999999997</v>
      </c>
    </row>
    <row r="20" spans="2:11">
      <c r="B20" s="21" t="s">
        <v>643</v>
      </c>
      <c r="C20" s="111" t="s">
        <v>296</v>
      </c>
      <c r="D20" s="544">
        <v>3.4777645420000003E-2</v>
      </c>
      <c r="E20" s="545">
        <v>1.46621010375E-2</v>
      </c>
      <c r="F20" s="545">
        <v>3.9957798000000003E-2</v>
      </c>
      <c r="G20" s="545">
        <v>3.9853282000000004E-2</v>
      </c>
      <c r="H20" s="545">
        <v>5.5021364699999999E-2</v>
      </c>
      <c r="I20" s="545">
        <v>0.15350652519999999</v>
      </c>
      <c r="J20" s="545">
        <v>4.9115900600000005E-2</v>
      </c>
      <c r="K20" s="546">
        <v>5.7045333999999996E-2</v>
      </c>
    </row>
    <row r="21" spans="2:11">
      <c r="B21" s="34" t="s">
        <v>647</v>
      </c>
      <c r="C21" s="111" t="s">
        <v>296</v>
      </c>
      <c r="D21" s="655">
        <v>0.11642950858000001</v>
      </c>
      <c r="E21" s="655">
        <v>5.5157427712499998E-2</v>
      </c>
      <c r="F21" s="655">
        <v>0.15983119200000001</v>
      </c>
      <c r="G21" s="655">
        <v>0.15941312800000002</v>
      </c>
      <c r="H21" s="655">
        <v>0.23456476530000001</v>
      </c>
      <c r="I21" s="655">
        <v>0.6544225548</v>
      </c>
      <c r="J21" s="655">
        <v>0.2093888394</v>
      </c>
      <c r="K21" s="655">
        <v>0.24319326599999996</v>
      </c>
    </row>
    <row r="25" spans="2:11">
      <c r="D25" s="867"/>
      <c r="E25" s="867"/>
      <c r="F25" s="867"/>
      <c r="G25" s="867"/>
      <c r="H25" s="867"/>
      <c r="I25" s="867"/>
      <c r="J25" s="867"/>
      <c r="K25" s="867"/>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Normal="100" workbookViewId="0">
      <pane ySplit="4" topLeftCell="A5" activePane="bottomLeft" state="frozen"/>
      <selection activeCell="B75" sqref="A1:XFD1048576"/>
      <selection pane="bottomLeft" activeCell="E25" sqref="E25"/>
    </sheetView>
  </sheetViews>
  <sheetFormatPr defaultRowHeight="12.6"/>
  <cols>
    <col min="1" max="1" width="8.36328125" customWidth="1"/>
    <col min="2" max="2" width="35.08984375" customWidth="1"/>
    <col min="8" max="8" width="10.08984375" bestFit="1" customWidth="1"/>
    <col min="14" max="14" width="9" customWidth="1"/>
  </cols>
  <sheetData>
    <row r="1" spans="1:14" ht="21">
      <c r="A1" s="888" t="s">
        <v>20</v>
      </c>
      <c r="B1" s="889"/>
      <c r="C1" s="889"/>
      <c r="D1" s="889"/>
      <c r="E1" s="889"/>
      <c r="F1" s="889"/>
      <c r="G1" s="889"/>
      <c r="H1" s="889"/>
      <c r="I1" s="889"/>
      <c r="J1" s="889"/>
      <c r="K1" s="889"/>
      <c r="L1" s="889"/>
      <c r="M1" s="889"/>
      <c r="N1" s="890"/>
    </row>
    <row r="2" spans="1:14" ht="21">
      <c r="A2" s="786" t="str">
        <f>'RFPR cover'!C5</f>
        <v>NGN</v>
      </c>
      <c r="B2" s="787"/>
      <c r="C2" s="787"/>
      <c r="D2" s="787"/>
      <c r="E2" s="787"/>
      <c r="F2" s="787"/>
      <c r="G2" s="787"/>
      <c r="H2" s="787"/>
      <c r="I2" s="787"/>
      <c r="J2" s="787"/>
      <c r="K2" s="787"/>
      <c r="L2" s="787"/>
      <c r="M2" s="787"/>
      <c r="N2" s="788"/>
    </row>
    <row r="3" spans="1:14" ht="21">
      <c r="A3" s="789">
        <f>'RFPR cover'!C7</f>
        <v>2021</v>
      </c>
      <c r="B3" s="790"/>
      <c r="C3" s="790"/>
      <c r="D3" s="790"/>
      <c r="E3" s="790"/>
      <c r="F3" s="790"/>
      <c r="G3" s="790"/>
      <c r="H3" s="790"/>
      <c r="I3" s="790"/>
      <c r="J3" s="790"/>
      <c r="K3" s="790"/>
      <c r="L3" s="790"/>
      <c r="M3" s="790"/>
      <c r="N3" s="791"/>
    </row>
    <row r="6" spans="1:14">
      <c r="A6" s="17"/>
      <c r="B6" s="891">
        <v>2018</v>
      </c>
      <c r="C6" s="892" t="s">
        <v>21</v>
      </c>
      <c r="D6" s="9"/>
      <c r="E6" s="9"/>
      <c r="F6" s="727"/>
      <c r="G6" s="9"/>
    </row>
    <row r="7" spans="1:14">
      <c r="A7" s="17"/>
      <c r="B7" s="891">
        <v>2019</v>
      </c>
      <c r="C7" s="892" t="s">
        <v>22</v>
      </c>
      <c r="D7" s="9"/>
      <c r="E7" s="9"/>
      <c r="F7" s="9"/>
      <c r="G7" s="9"/>
    </row>
    <row r="8" spans="1:14" ht="13.2">
      <c r="A8" s="17"/>
      <c r="B8" s="891">
        <v>2020</v>
      </c>
      <c r="C8" s="892" t="s">
        <v>23</v>
      </c>
      <c r="D8" s="10"/>
      <c r="E8" s="10"/>
      <c r="F8" s="10"/>
      <c r="G8" s="10"/>
    </row>
    <row r="9" spans="1:14">
      <c r="A9" s="17"/>
      <c r="B9" s="891">
        <v>2021</v>
      </c>
      <c r="C9" s="892" t="s">
        <v>24</v>
      </c>
      <c r="D9" s="9"/>
      <c r="E9" s="9"/>
      <c r="F9" s="9"/>
      <c r="G9" s="9"/>
    </row>
    <row r="10" spans="1:14">
      <c r="A10" s="17"/>
      <c r="B10" s="891">
        <v>2022</v>
      </c>
      <c r="C10" s="892" t="s">
        <v>25</v>
      </c>
      <c r="D10" s="9"/>
      <c r="E10" s="9"/>
      <c r="F10" s="9"/>
    </row>
    <row r="11" spans="1:14" ht="13.2">
      <c r="A11" s="17"/>
      <c r="B11" s="891">
        <v>2023</v>
      </c>
      <c r="C11" s="892" t="s">
        <v>26</v>
      </c>
      <c r="D11" s="10"/>
      <c r="E11" s="10"/>
      <c r="F11" s="10"/>
    </row>
    <row r="12" spans="1:14">
      <c r="A12" s="17"/>
      <c r="B12" s="9"/>
      <c r="C12" s="9"/>
      <c r="D12" s="9"/>
      <c r="E12" s="9"/>
      <c r="F12" s="9"/>
    </row>
    <row r="13" spans="1:14" ht="75" customHeight="1">
      <c r="A13" s="17"/>
      <c r="B13" s="893" t="s">
        <v>27</v>
      </c>
      <c r="C13" s="461" t="s">
        <v>28</v>
      </c>
      <c r="D13" s="461" t="s">
        <v>29</v>
      </c>
      <c r="E13" s="461" t="s">
        <v>30</v>
      </c>
      <c r="F13" s="461" t="s">
        <v>31</v>
      </c>
      <c r="G13" s="462" t="s">
        <v>32</v>
      </c>
    </row>
    <row r="14" spans="1:14">
      <c r="A14" s="17"/>
      <c r="B14" s="120" t="s">
        <v>33</v>
      </c>
      <c r="C14" s="127">
        <v>2010</v>
      </c>
      <c r="D14" s="121" t="str">
        <f>IF(VALUE(C14)&lt;='RFPR cover'!$C$7,"Actual","Forecast")</f>
        <v>Actual</v>
      </c>
      <c r="E14" s="307">
        <v>215.767</v>
      </c>
      <c r="F14" s="414">
        <v>221.75</v>
      </c>
      <c r="G14" s="122">
        <v>0.28000000000000003</v>
      </c>
      <c r="H14" s="728"/>
      <c r="J14" s="729"/>
    </row>
    <row r="15" spans="1:14">
      <c r="A15" s="17"/>
      <c r="B15" s="123" t="s">
        <v>34</v>
      </c>
      <c r="C15" s="128">
        <v>2011</v>
      </c>
      <c r="D15" s="124" t="str">
        <f>IF(VALUE(C15)&lt;='RFPR cover'!$C$7,"Actual","Forecast")</f>
        <v>Actual</v>
      </c>
      <c r="E15" s="308">
        <v>226.47499999999999</v>
      </c>
      <c r="F15" s="415">
        <v>233.45</v>
      </c>
      <c r="G15" s="125">
        <v>0.28000000000000003</v>
      </c>
      <c r="H15" s="728"/>
      <c r="J15" s="729"/>
    </row>
    <row r="16" spans="1:14" ht="14.25" customHeight="1">
      <c r="A16" s="17"/>
      <c r="B16" s="123" t="s">
        <v>35</v>
      </c>
      <c r="C16" s="128">
        <v>2012</v>
      </c>
      <c r="D16" s="124" t="str">
        <f>IF(VALUE(C16)&lt;='RFPR cover'!$C$7,"Actual","Forecast")</f>
        <v>Actual</v>
      </c>
      <c r="E16" s="308">
        <v>237.34200000000001</v>
      </c>
      <c r="F16" s="415">
        <v>241.65</v>
      </c>
      <c r="G16" s="125">
        <v>0.26</v>
      </c>
      <c r="H16" s="728"/>
      <c r="J16" s="729"/>
    </row>
    <row r="17" spans="2:13">
      <c r="B17" s="123" t="s">
        <v>36</v>
      </c>
      <c r="C17" s="128">
        <v>2013</v>
      </c>
      <c r="D17" s="124" t="str">
        <f>IF(VALUE(C17)&lt;='RFPR cover'!$C$7,"Actual","Forecast")</f>
        <v>Actual</v>
      </c>
      <c r="E17" s="308">
        <v>244.67500000000001</v>
      </c>
      <c r="F17" s="415">
        <v>249.1</v>
      </c>
      <c r="G17" s="125">
        <v>0.24</v>
      </c>
      <c r="H17" s="728"/>
      <c r="J17" s="729"/>
    </row>
    <row r="18" spans="2:13">
      <c r="B18" s="123" t="s">
        <v>37</v>
      </c>
      <c r="C18" s="128">
        <v>2014</v>
      </c>
      <c r="D18" s="124" t="str">
        <f>IF(VALUE(C18)&lt;='RFPR cover'!$C$7,"Actual","Forecast")</f>
        <v>Actual</v>
      </c>
      <c r="E18" s="308">
        <v>251.733</v>
      </c>
      <c r="F18" s="415">
        <v>255.25</v>
      </c>
      <c r="G18" s="125">
        <v>0.23</v>
      </c>
      <c r="H18" s="728"/>
      <c r="I18" s="432"/>
      <c r="J18" s="729"/>
    </row>
    <row r="19" spans="2:13">
      <c r="B19" s="123" t="s">
        <v>38</v>
      </c>
      <c r="C19" s="128">
        <v>2015</v>
      </c>
      <c r="D19" s="124" t="str">
        <f>IF(VALUE(C19)&lt;='RFPR cover'!$C$7,"Actual","Forecast")</f>
        <v>Actual</v>
      </c>
      <c r="E19" s="308">
        <v>256.66699999999997</v>
      </c>
      <c r="F19" s="415">
        <v>257.55</v>
      </c>
      <c r="G19" s="125">
        <v>0.21</v>
      </c>
      <c r="H19" s="728"/>
      <c r="I19" s="432"/>
      <c r="J19" s="729"/>
    </row>
    <row r="20" spans="2:13">
      <c r="B20" s="123" t="s">
        <v>39</v>
      </c>
      <c r="C20" s="128">
        <v>2016</v>
      </c>
      <c r="D20" s="124" t="str">
        <f>IF(VALUE(C20)&lt;='RFPR cover'!$C$7,"Actual","Forecast")</f>
        <v>Actual</v>
      </c>
      <c r="E20" s="308">
        <v>259.43299999999999</v>
      </c>
      <c r="F20" s="415">
        <v>261.25</v>
      </c>
      <c r="G20" s="125">
        <v>0.2</v>
      </c>
      <c r="H20" s="728"/>
      <c r="I20" s="432"/>
      <c r="J20" s="729"/>
    </row>
    <row r="21" spans="2:13">
      <c r="B21" s="123" t="s">
        <v>40</v>
      </c>
      <c r="C21" s="128">
        <v>2017</v>
      </c>
      <c r="D21" s="124" t="str">
        <f>IF(VALUE(C21)&lt;='RFPR cover'!$C$7,"Actual","Forecast")</f>
        <v>Actual</v>
      </c>
      <c r="E21" s="308">
        <v>264.99200000000002</v>
      </c>
      <c r="F21" s="415">
        <v>269.95000000000005</v>
      </c>
      <c r="G21" s="125">
        <v>0.2</v>
      </c>
      <c r="H21" s="728"/>
      <c r="I21" s="432"/>
      <c r="J21" s="729"/>
    </row>
    <row r="22" spans="2:13">
      <c r="B22" s="123" t="s">
        <v>21</v>
      </c>
      <c r="C22" s="128">
        <v>2018</v>
      </c>
      <c r="D22" s="124" t="str">
        <f>IF(VALUE(C22)&lt;='RFPR cover'!$C$7,"Actual","Forecast")</f>
        <v>Actual</v>
      </c>
      <c r="E22" s="308">
        <v>274.90800000000002</v>
      </c>
      <c r="F22" s="415">
        <v>279</v>
      </c>
      <c r="G22" s="125">
        <v>0.19</v>
      </c>
      <c r="H22" s="728"/>
      <c r="I22" s="432"/>
      <c r="J22" s="729"/>
    </row>
    <row r="23" spans="2:13">
      <c r="B23" s="417" t="s">
        <v>22</v>
      </c>
      <c r="C23" s="418">
        <v>2019</v>
      </c>
      <c r="D23" s="124" t="str">
        <f>IF(VALUE(C23)&lt;='RFPR cover'!$C$7,"Actual","Forecast")</f>
        <v>Actual</v>
      </c>
      <c r="E23" s="308">
        <v>283.30799999999999</v>
      </c>
      <c r="F23" s="415">
        <v>286.64999999999998</v>
      </c>
      <c r="G23" s="125">
        <v>0.19</v>
      </c>
      <c r="H23" s="728"/>
      <c r="J23" s="729"/>
    </row>
    <row r="24" spans="2:13">
      <c r="B24" s="417" t="s">
        <v>23</v>
      </c>
      <c r="C24" s="418">
        <v>2020</v>
      </c>
      <c r="D24" s="124" t="str">
        <f>IF(VALUE(C24)&lt;='RFPR cover'!$C$7,"Actual","Forecast")</f>
        <v>Actual</v>
      </c>
      <c r="E24" s="308">
        <v>290.642</v>
      </c>
      <c r="F24" s="308">
        <v>292.60000000000002</v>
      </c>
      <c r="G24" s="125">
        <v>0.19</v>
      </c>
    </row>
    <row r="25" spans="2:13">
      <c r="B25" s="417" t="s">
        <v>24</v>
      </c>
      <c r="C25" s="418">
        <v>2021</v>
      </c>
      <c r="D25" s="124" t="str">
        <f>IF(VALUE(C25)&lt;='RFPR cover'!$C$7,"Actual","Forecast")</f>
        <v>Actual</v>
      </c>
      <c r="E25" s="308">
        <v>294.16699999999997</v>
      </c>
      <c r="F25" s="308">
        <v>299</v>
      </c>
      <c r="G25" s="125">
        <v>0.19</v>
      </c>
      <c r="J25" s="729"/>
      <c r="M25" s="270" t="s">
        <v>41</v>
      </c>
    </row>
    <row r="26" spans="2:13">
      <c r="B26" s="417" t="s">
        <v>25</v>
      </c>
      <c r="C26" s="418">
        <v>2022</v>
      </c>
      <c r="D26" s="124" t="str">
        <f>IF(VALUE(C26)&lt;='RFPR cover'!$C$7,"Actual","Forecast")</f>
        <v>Forecast</v>
      </c>
      <c r="E26" s="416">
        <f>E25*(1+$I$43)</f>
        <v>301.96242549999994</v>
      </c>
      <c r="F26" s="416">
        <f>F25*(1+$I$43)</f>
        <v>306.92349999999999</v>
      </c>
      <c r="G26" s="125">
        <v>0.19</v>
      </c>
      <c r="H26" s="728"/>
      <c r="J26" s="729"/>
    </row>
    <row r="27" spans="2:13">
      <c r="B27" s="417" t="s">
        <v>26</v>
      </c>
      <c r="C27" s="418">
        <v>2023</v>
      </c>
      <c r="D27" s="124" t="str">
        <f>IF(VALUE(C27)&lt;='RFPR cover'!$C$7,"Actual","Forecast")</f>
        <v>Forecast</v>
      </c>
      <c r="E27" s="416">
        <f>E26*(1+$J$43)</f>
        <v>311.24777008412497</v>
      </c>
      <c r="F27" s="416">
        <f>F26*(1+$J$43)</f>
        <v>316.361397625</v>
      </c>
      <c r="G27" s="125">
        <v>0.19</v>
      </c>
      <c r="H27" s="728"/>
      <c r="J27" s="729"/>
    </row>
    <row r="28" spans="2:13">
      <c r="B28" s="417" t="s">
        <v>42</v>
      </c>
      <c r="C28" s="418">
        <v>2024</v>
      </c>
      <c r="D28" s="124" t="str">
        <f>IF(VALUE(C28)&lt;='RFPR cover'!$C$7,"Actual","Forecast")</f>
        <v>Forecast</v>
      </c>
      <c r="E28" s="310"/>
      <c r="F28" s="310"/>
      <c r="G28" s="125">
        <v>0.19</v>
      </c>
    </row>
    <row r="29" spans="2:13">
      <c r="B29" s="417" t="s">
        <v>43</v>
      </c>
      <c r="C29" s="418">
        <v>2025</v>
      </c>
      <c r="D29" s="124" t="str">
        <f>IF(VALUE(C29)&lt;='RFPR cover'!$C$7,"Actual","Forecast")</f>
        <v>Forecast</v>
      </c>
      <c r="E29" s="310"/>
      <c r="F29" s="310"/>
      <c r="G29" s="125">
        <v>0.19</v>
      </c>
    </row>
    <row r="30" spans="2:13">
      <c r="B30" s="419" t="s">
        <v>44</v>
      </c>
      <c r="C30" s="420">
        <v>2026</v>
      </c>
      <c r="D30" s="126" t="str">
        <f>IF(VALUE(C30)&lt;='RFPR cover'!$C$7,"Actual","Forecast")</f>
        <v>Forecast</v>
      </c>
      <c r="E30" s="309"/>
      <c r="F30" s="309"/>
      <c r="G30" s="125">
        <v>0.19</v>
      </c>
    </row>
    <row r="31" spans="2:13">
      <c r="B31" s="61"/>
      <c r="C31" s="49"/>
      <c r="D31" s="49"/>
      <c r="E31" s="49"/>
      <c r="F31" s="49"/>
    </row>
    <row r="32" spans="2:13">
      <c r="B32" s="61"/>
      <c r="C32" s="894" t="str">
        <f>IF(C33&lt;='RFPR cover'!$C$7,"Actuals","Forecast")</f>
        <v>Actuals</v>
      </c>
      <c r="D32" s="895" t="str">
        <f>IF(D33&lt;='RFPR cover'!$C$7,"Actuals","Forecast")</f>
        <v>Actuals</v>
      </c>
      <c r="E32" s="895" t="str">
        <f>IF(E33&lt;='RFPR cover'!$C$7,"Actuals","Forecast")</f>
        <v>Actuals</v>
      </c>
      <c r="F32" s="895" t="str">
        <f>IF(F33&lt;='RFPR cover'!$C$7,"Actuals","Forecast")</f>
        <v>Actuals</v>
      </c>
      <c r="G32" s="895" t="str">
        <f>IF(G33&lt;='RFPR cover'!$C$7,"Actuals","Forecast")</f>
        <v>Actuals</v>
      </c>
      <c r="H32" s="895" t="str">
        <f>IF(H33&lt;='RFPR cover'!$C$7,"Actuals","Forecast")</f>
        <v>Actuals</v>
      </c>
      <c r="I32" s="895" t="str">
        <f>IF(I33&lt;='RFPR cover'!$C$7,"Actuals","Forecast")</f>
        <v>Actuals</v>
      </c>
      <c r="J32" s="896" t="str">
        <f>IF(J33&lt;='RFPR cover'!$C$7,"Actuals","Forecast")</f>
        <v>Actuals</v>
      </c>
    </row>
    <row r="33" spans="2:19" ht="15.75" customHeight="1">
      <c r="B33" s="241"/>
      <c r="C33" s="62">
        <f>'RFPR cover'!$C$13</f>
        <v>2014</v>
      </c>
      <c r="D33" s="63">
        <f t="shared" ref="D33:J33" si="0">C33+1</f>
        <v>2015</v>
      </c>
      <c r="E33" s="63">
        <f t="shared" si="0"/>
        <v>2016</v>
      </c>
      <c r="F33" s="63">
        <f t="shared" si="0"/>
        <v>2017</v>
      </c>
      <c r="G33" s="63">
        <f t="shared" si="0"/>
        <v>2018</v>
      </c>
      <c r="H33" s="63">
        <f t="shared" si="0"/>
        <v>2019</v>
      </c>
      <c r="I33" s="63">
        <f t="shared" si="0"/>
        <v>2020</v>
      </c>
      <c r="J33" s="264">
        <f t="shared" si="0"/>
        <v>2021</v>
      </c>
    </row>
    <row r="34" spans="2:19" ht="15.75" customHeight="1">
      <c r="B34" s="412" t="s">
        <v>45</v>
      </c>
      <c r="C34" s="410">
        <f>INDEX(Data!$E$14:$E$30,MATCH(C$33,Data!$C$14:$C$30,0),0)/IF('RFPR cover'!$C$6="ED1",Data!$E$17,Data!$E$14)</f>
        <v>1.1666890673736021</v>
      </c>
      <c r="D34" s="407">
        <f>INDEX(Data!$E$14:$E$30,MATCH(D$33,Data!$C$14:$C$30,0),0)/IF('RFPR cover'!$C$6="ED1",Data!$E$17,Data!$E$14)</f>
        <v>1.1895563269638081</v>
      </c>
      <c r="E34" s="407">
        <f>INDEX(Data!$E$14:$E$30,MATCH(E$33,Data!$C$14:$C$30,0),0)/IF('RFPR cover'!$C$6="ED1",Data!$E$17,Data!$E$14)</f>
        <v>1.2023757108362261</v>
      </c>
      <c r="F34" s="407">
        <f>INDEX(Data!$E$14:$E$30,MATCH(F$33,Data!$C$14:$C$30,0),0)/IF('RFPR cover'!$C$6="ED1",Data!$E$17,Data!$E$14)</f>
        <v>1.2281396135646323</v>
      </c>
      <c r="G34" s="407">
        <f>INDEX(Data!$E$14:$E$30,MATCH(G$33,Data!$C$14:$C$30,0),0)/IF('RFPR cover'!$C$6="ED1",Data!$E$17,Data!$E$14)</f>
        <v>1.2740965949380583</v>
      </c>
      <c r="H34" s="407">
        <f>INDEX(Data!$E$14:$E$30,MATCH(H$33,Data!$C$14:$C$30,0),0)/IF('RFPR cover'!$C$6="ED1",Data!$E$17,Data!$E$14)</f>
        <v>1.3130274787154661</v>
      </c>
      <c r="I34" s="408">
        <f>INDEX(Data!$E$14:$E$30,MATCH(I$33,Data!$C$14:$C$30,0),0)/IF('RFPR cover'!$C$6="ED1",Data!$E$17,Data!$E$14)</f>
        <v>1.3470178479563604</v>
      </c>
      <c r="J34" s="409">
        <f>INDEX(Data!$E$14:$E$30,MATCH(J$33,Data!$C$14:$C$30,0),0)/IF('RFPR cover'!$C$6="ED1",Data!$E$17,Data!$E$14)</f>
        <v>1.3633549152558082</v>
      </c>
    </row>
    <row r="35" spans="2:19" ht="15.75" customHeight="1">
      <c r="B35" s="413" t="s">
        <v>31</v>
      </c>
      <c r="C35" s="411">
        <f>INDEX(Data!$F$14:$F$30,MATCH(C$33,Data!$C$14:$C$30,0),0)/IF('RFPR cover'!$C$6="ED1",Data!$E$17,Data!$E$14)</f>
        <v>1.1829890576408812</v>
      </c>
      <c r="D35" s="411">
        <f>INDEX(Data!$F$14:$F$30,MATCH(D$33,Data!$C$14:$C$30,0),0)/IF('RFPR cover'!$C$6="ED1",Data!$E$17,Data!$E$14)</f>
        <v>1.1936487043894572</v>
      </c>
      <c r="E35" s="411">
        <f>INDEX(Data!$F$14:$F$30,MATCH(E$33,Data!$C$14:$C$30,0),0)/IF('RFPR cover'!$C$6="ED1",Data!$E$17,Data!$E$14)</f>
        <v>1.2107968317676012</v>
      </c>
      <c r="F35" s="411">
        <f>INDEX(Data!$F$14:$F$30,MATCH(F$33,Data!$C$14:$C$30,0),0)/IF('RFPR cover'!$C$6="ED1",Data!$E$17,Data!$E$14)</f>
        <v>1.2511181042513455</v>
      </c>
      <c r="G35" s="411">
        <f>INDEX(Data!$F$14:$F$30,MATCH(G$33,Data!$C$14:$C$30,0),0)/IF('RFPR cover'!$C$6="ED1",Data!$E$17,Data!$E$14)</f>
        <v>1.2930614968924812</v>
      </c>
      <c r="H35" s="411">
        <f>INDEX(Data!$F$14:$F$30,MATCH(H$33,Data!$C$14:$C$30,0),0)/IF('RFPR cover'!$C$6="ED1",Data!$E$17,Data!$E$14)</f>
        <v>1.3285164089040491</v>
      </c>
      <c r="I35" s="411">
        <f>INDEX(Data!$F$14:$F$30,MATCH(I$33,Data!$C$14:$C$30,0),0)/IF('RFPR cover'!$C$6="ED1",Data!$E$17,Data!$E$14)</f>
        <v>1.3560924515797135</v>
      </c>
      <c r="J35" s="411">
        <f>INDEX(Data!$F$14:$F$30,MATCH(J$33,Data!$C$14:$C$30,0),0)/IF('RFPR cover'!$C$6="ED1",Data!$E$17,Data!$E$14)</f>
        <v>1.3857540773148813</v>
      </c>
    </row>
    <row r="36" spans="2:19">
      <c r="B36" s="413" t="s">
        <v>46</v>
      </c>
      <c r="C36" s="411">
        <f>INDEX(Data!$E$14:$E$30,MATCH(C$33,Data!$C$14:$C$30,0))/INDEX(Data!$E$14:$E$30,MATCH(C$33-1,Data!$C$14:$C$30,0))</f>
        <v>1.0288464289363441</v>
      </c>
      <c r="D36" s="411">
        <f>INDEX(Data!$E$14:$E$30,MATCH(D$33,Data!$C$14:$C$30,0))/INDEX(Data!$E$14:$E$30,MATCH(D$33-1,Data!$C$14:$C$30,0))</f>
        <v>1.0196001318857677</v>
      </c>
      <c r="E36" s="411">
        <f>INDEX(Data!$E$14:$E$30,MATCH(E$33,Data!$C$14:$C$30,0))/INDEX(Data!$E$14:$E$30,MATCH(E$33-1,Data!$C$14:$C$30,0))</f>
        <v>1.0107766093810269</v>
      </c>
      <c r="F36" s="411">
        <f>INDEX(Data!$E$14:$E$30,MATCH(F$33,Data!$C$14:$C$30,0))/INDEX(Data!$E$14:$E$30,MATCH(F$33-1,Data!$C$14:$C$30,0))</f>
        <v>1.0214274976583551</v>
      </c>
      <c r="G36" s="411">
        <f>INDEX(Data!$E$14:$E$30,MATCH(G$33,Data!$C$14:$C$30,0))/INDEX(Data!$E$14:$E$30,MATCH(G$33-1,Data!$C$14:$C$30,0))</f>
        <v>1.0374199975848328</v>
      </c>
      <c r="H36" s="411">
        <f>INDEX(Data!$E$14:$E$30,MATCH(H$33,Data!$C$14:$C$30,0))/INDEX(Data!$E$14:$E$30,MATCH(H$33-1,Data!$C$14:$C$30,0))</f>
        <v>1.0305556768082411</v>
      </c>
      <c r="I36" s="411">
        <f>INDEX(Data!$E$14:$E$30,MATCH(I$33,Data!$C$14:$C$30,0))/INDEX(Data!$E$14:$E$30,MATCH(I$33-1,Data!$C$14:$C$30,0))</f>
        <v>1.0258870204865376</v>
      </c>
      <c r="J36" s="411">
        <f>INDEX(Data!$E$14:$E$30,MATCH(J$33,Data!$C$14:$C$30,0))/INDEX(Data!$E$14:$E$30,MATCH(J$33-1,Data!$C$14:$C$30,0))</f>
        <v>1.0121283228163858</v>
      </c>
    </row>
    <row r="37" spans="2:19" ht="15.75" customHeight="1">
      <c r="B37" s="6" t="s">
        <v>47</v>
      </c>
      <c r="F37" s="432"/>
    </row>
    <row r="38" spans="2:19">
      <c r="C38" s="425" t="s">
        <v>48</v>
      </c>
      <c r="D38" s="89">
        <v>2017</v>
      </c>
      <c r="E38" s="90">
        <f t="shared" ref="E38:J38" si="1">D38+1</f>
        <v>2018</v>
      </c>
      <c r="F38" s="90">
        <f t="shared" si="1"/>
        <v>2019</v>
      </c>
      <c r="G38" s="90">
        <f t="shared" si="1"/>
        <v>2020</v>
      </c>
      <c r="H38" s="90">
        <f t="shared" si="1"/>
        <v>2021</v>
      </c>
      <c r="I38" s="90">
        <f t="shared" si="1"/>
        <v>2022</v>
      </c>
      <c r="J38" s="152">
        <f t="shared" si="1"/>
        <v>2023</v>
      </c>
      <c r="K38" s="981" t="s">
        <v>49</v>
      </c>
      <c r="L38" s="981"/>
      <c r="M38" s="981"/>
    </row>
    <row r="39" spans="2:19">
      <c r="B39" t="s">
        <v>50</v>
      </c>
      <c r="C39" s="156"/>
      <c r="D39" s="659"/>
      <c r="E39" s="659"/>
      <c r="F39" s="659"/>
      <c r="G39" s="659"/>
      <c r="H39" s="660">
        <v>2.5000000000000001E-2</v>
      </c>
      <c r="I39" s="660">
        <v>3.1E-2</v>
      </c>
      <c r="J39" s="661">
        <v>0.03</v>
      </c>
      <c r="K39" s="982" t="s">
        <v>51</v>
      </c>
      <c r="L39" s="982"/>
      <c r="M39" s="982"/>
      <c r="S39" s="270" t="s">
        <v>41</v>
      </c>
    </row>
    <row r="41" spans="2:19">
      <c r="B41" s="6" t="s">
        <v>52</v>
      </c>
    </row>
    <row r="42" spans="2:19">
      <c r="C42" s="424" t="s">
        <v>53</v>
      </c>
      <c r="D42" s="89">
        <v>2017</v>
      </c>
      <c r="E42" s="90">
        <f t="shared" ref="E42:J42" si="2">D42+1</f>
        <v>2018</v>
      </c>
      <c r="F42" s="90">
        <f t="shared" si="2"/>
        <v>2019</v>
      </c>
      <c r="G42" s="90">
        <f t="shared" si="2"/>
        <v>2020</v>
      </c>
      <c r="H42" s="90">
        <f t="shared" si="2"/>
        <v>2021</v>
      </c>
      <c r="I42" s="90">
        <f t="shared" si="2"/>
        <v>2022</v>
      </c>
      <c r="J42" s="152">
        <f t="shared" si="2"/>
        <v>2023</v>
      </c>
    </row>
    <row r="43" spans="2:19">
      <c r="B43" t="s">
        <v>54</v>
      </c>
      <c r="D43" s="478"/>
      <c r="E43" s="479"/>
      <c r="F43" s="479"/>
      <c r="G43" s="479"/>
      <c r="H43" s="479"/>
      <c r="I43" s="662">
        <f>(H39*0.75)+(I39*0.25)</f>
        <v>2.6500000000000003E-2</v>
      </c>
      <c r="J43" s="663">
        <f>(I39*0.75)+(J39*0.25)</f>
        <v>3.075E-2</v>
      </c>
    </row>
    <row r="45" spans="2:19">
      <c r="B45" s="897" t="str">
        <f>"Selected Capitalisation rates for "&amp;'RFPR cover'!C5</f>
        <v>Selected Capitalisation rates for NGN</v>
      </c>
      <c r="C45" s="225"/>
      <c r="D45" s="225"/>
      <c r="E45" s="225"/>
      <c r="F45" s="225"/>
      <c r="G45" s="225"/>
      <c r="H45" s="225"/>
      <c r="I45" s="225"/>
      <c r="J45" s="225"/>
      <c r="K45" s="225"/>
      <c r="L45" s="225"/>
      <c r="M45" s="898"/>
    </row>
    <row r="46" spans="2:19">
      <c r="B46" s="157"/>
      <c r="C46" s="28"/>
      <c r="D46" s="28"/>
      <c r="E46" s="28"/>
      <c r="F46" s="28"/>
      <c r="G46" s="28"/>
      <c r="H46" s="28"/>
      <c r="I46" s="28"/>
      <c r="J46" s="28"/>
      <c r="K46" s="28"/>
      <c r="L46" s="28"/>
      <c r="M46" s="158"/>
    </row>
    <row r="47" spans="2:19">
      <c r="B47" s="157"/>
      <c r="C47" s="930" t="s">
        <v>55</v>
      </c>
      <c r="D47" s="28"/>
      <c r="E47" s="28"/>
      <c r="F47" s="28"/>
      <c r="G47" s="28"/>
      <c r="H47" s="28"/>
      <c r="I47" s="28"/>
      <c r="J47" s="28"/>
      <c r="K47" s="28"/>
      <c r="L47" s="28"/>
      <c r="M47" s="158"/>
    </row>
    <row r="48" spans="2:19">
      <c r="B48" s="265" t="str">
        <f>INDEX($G$54:$G$57,MATCH(LEFT('RFPR cover'!$C$6,2),Data!$E$54:$E$57,0),0)</f>
        <v>Totex excluding repex</v>
      </c>
      <c r="C48" s="931">
        <f>INDEX($F$73:$F$100,MATCH('RFPR cover'!$C$5,Data!$B$73:$B$100,0),0)</f>
        <v>0.34984411379298247</v>
      </c>
      <c r="D48" s="28"/>
      <c r="E48" s="28"/>
      <c r="F48" s="28"/>
      <c r="G48" s="28"/>
      <c r="H48" s="28"/>
      <c r="I48" s="28"/>
      <c r="J48" s="28"/>
      <c r="K48" s="28"/>
      <c r="L48" s="28"/>
      <c r="M48" s="158"/>
    </row>
    <row r="49" spans="2:20">
      <c r="B49" s="266"/>
      <c r="C49" s="28"/>
      <c r="D49" s="28"/>
      <c r="E49" s="28"/>
      <c r="F49" s="28"/>
      <c r="G49" s="28"/>
      <c r="H49" s="28"/>
      <c r="I49" s="28"/>
      <c r="J49" s="28"/>
      <c r="K49" s="28"/>
      <c r="L49" s="28"/>
      <c r="M49" s="158"/>
    </row>
    <row r="50" spans="2:20">
      <c r="B50" s="266"/>
      <c r="C50" s="62">
        <v>2014</v>
      </c>
      <c r="D50" s="63">
        <f t="shared" ref="D50:J50" si="3">C50+1</f>
        <v>2015</v>
      </c>
      <c r="E50" s="63">
        <f t="shared" si="3"/>
        <v>2016</v>
      </c>
      <c r="F50" s="63">
        <f t="shared" si="3"/>
        <v>2017</v>
      </c>
      <c r="G50" s="63">
        <f t="shared" si="3"/>
        <v>2018</v>
      </c>
      <c r="H50" s="63">
        <f t="shared" si="3"/>
        <v>2019</v>
      </c>
      <c r="I50" s="63">
        <f t="shared" si="3"/>
        <v>2020</v>
      </c>
      <c r="J50" s="63">
        <f t="shared" si="3"/>
        <v>2021</v>
      </c>
      <c r="K50" s="28"/>
      <c r="L50" s="28"/>
      <c r="M50" s="158"/>
    </row>
    <row r="51" spans="2:20">
      <c r="B51" s="265" t="str">
        <f>INDEX($J$54:$J$57,MATCH(LEFT('RFPR cover'!$C$6,2),Data!$E$54:$E$57,0),0)</f>
        <v>Repex</v>
      </c>
      <c r="C51" s="267">
        <f>IFERROR(INDEX(C$106:C$115,MATCH('RFPR cover'!$C$5,Data!$B$106:$B$115,0),0),0)</f>
        <v>0.5</v>
      </c>
      <c r="D51" s="252">
        <f>IFERROR(INDEX(D$106:D$115,MATCH('RFPR cover'!$C$5,Data!$B$106:$B$115,0),0),0)</f>
        <v>0.5714285714285714</v>
      </c>
      <c r="E51" s="252">
        <f>IFERROR(INDEX(E$106:E$115,MATCH('RFPR cover'!$C$5,Data!$B$106:$B$115,0),0),0)</f>
        <v>0.64285714285714279</v>
      </c>
      <c r="F51" s="252">
        <f>IFERROR(INDEX(F$106:F$115,MATCH('RFPR cover'!$C$5,Data!$B$106:$B$115,0),0),0)</f>
        <v>0.71428571428571419</v>
      </c>
      <c r="G51" s="252">
        <f>IFERROR(INDEX(G$106:G$115,MATCH('RFPR cover'!$C$5,Data!$B$106:$B$115,0),0),0)</f>
        <v>0.78571428571428559</v>
      </c>
      <c r="H51" s="252">
        <f>IFERROR(INDEX(H$106:H$115,MATCH('RFPR cover'!$C$5,Data!$B$106:$B$115,0),0),0)</f>
        <v>0.85714285714285698</v>
      </c>
      <c r="I51" s="252">
        <f>IFERROR(INDEX(I$106:I$115,MATCH('RFPR cover'!$C$5,Data!$B$106:$B$115,0),0),0)</f>
        <v>0.92857142857142838</v>
      </c>
      <c r="J51" s="252">
        <f>IFERROR(INDEX(J$106:J$115,MATCH('RFPR cover'!$C$5,Data!$B$106:$B$115,0),0),0)</f>
        <v>1</v>
      </c>
      <c r="K51" s="28"/>
      <c r="L51" s="28"/>
      <c r="M51" s="158"/>
    </row>
    <row r="52" spans="2:20">
      <c r="B52" s="246"/>
      <c r="C52" s="247"/>
      <c r="D52" s="247"/>
      <c r="E52" s="247"/>
      <c r="F52" s="247"/>
      <c r="G52" s="247"/>
      <c r="H52" s="247"/>
      <c r="I52" s="247"/>
      <c r="J52" s="247"/>
      <c r="K52" s="247"/>
      <c r="L52" s="247"/>
      <c r="M52" s="248"/>
    </row>
    <row r="53" spans="2:20">
      <c r="B53" s="28"/>
      <c r="C53" s="28"/>
      <c r="D53" s="28"/>
      <c r="E53" s="28"/>
      <c r="F53" s="28"/>
      <c r="G53" s="28"/>
      <c r="H53" s="28"/>
      <c r="I53" s="28"/>
      <c r="J53" s="28"/>
      <c r="K53" s="28"/>
    </row>
    <row r="54" spans="2:20">
      <c r="B54" s="256"/>
      <c r="C54" s="256"/>
      <c r="E54" s="253" t="s">
        <v>56</v>
      </c>
      <c r="F54" s="274" t="s">
        <v>57</v>
      </c>
      <c r="G54" s="986" t="s">
        <v>58</v>
      </c>
      <c r="H54" s="987"/>
      <c r="I54" s="988"/>
      <c r="J54" s="995" t="s">
        <v>59</v>
      </c>
      <c r="K54" s="996"/>
    </row>
    <row r="55" spans="2:20">
      <c r="B55" s="256"/>
      <c r="C55" s="256"/>
      <c r="E55" s="254" t="s">
        <v>60</v>
      </c>
      <c r="F55" s="275" t="s">
        <v>61</v>
      </c>
      <c r="G55" s="989" t="s">
        <v>58</v>
      </c>
      <c r="H55" s="990"/>
      <c r="I55" s="991"/>
      <c r="J55" s="997" t="s">
        <v>59</v>
      </c>
      <c r="K55" s="998"/>
    </row>
    <row r="56" spans="2:20">
      <c r="B56" s="256"/>
      <c r="C56" s="256"/>
      <c r="E56" s="254" t="s">
        <v>62</v>
      </c>
      <c r="F56" s="275" t="s">
        <v>61</v>
      </c>
      <c r="G56" s="989" t="s">
        <v>63</v>
      </c>
      <c r="H56" s="990"/>
      <c r="I56" s="991"/>
      <c r="J56" s="997" t="s">
        <v>64</v>
      </c>
      <c r="K56" s="998"/>
    </row>
    <row r="57" spans="2:20">
      <c r="B57" s="256"/>
      <c r="C57" s="256"/>
      <c r="E57" s="255" t="s">
        <v>65</v>
      </c>
      <c r="F57" s="276" t="s">
        <v>61</v>
      </c>
      <c r="G57" s="992" t="s">
        <v>66</v>
      </c>
      <c r="H57" s="993"/>
      <c r="I57" s="994"/>
      <c r="J57" s="999" t="s">
        <v>67</v>
      </c>
      <c r="K57" s="1000"/>
    </row>
    <row r="58" spans="2:20">
      <c r="B58" s="256"/>
      <c r="C58" s="256"/>
      <c r="E58" s="256"/>
      <c r="F58" s="368"/>
      <c r="G58" s="369"/>
      <c r="H58" s="369"/>
      <c r="I58" s="369"/>
      <c r="J58" s="370"/>
      <c r="K58" s="370"/>
    </row>
    <row r="59" spans="2:20">
      <c r="B59" s="371"/>
      <c r="C59" s="371"/>
      <c r="D59" s="173"/>
      <c r="E59" s="371"/>
      <c r="F59" s="372"/>
      <c r="G59" s="373"/>
      <c r="H59" s="373"/>
      <c r="I59" s="373"/>
      <c r="J59" s="374"/>
      <c r="K59" s="374"/>
      <c r="L59" s="173"/>
      <c r="M59" s="173"/>
      <c r="N59" s="173"/>
      <c r="O59" s="173"/>
      <c r="P59" s="173"/>
      <c r="Q59" s="173"/>
      <c r="R59" s="173"/>
      <c r="S59" s="173"/>
      <c r="T59" s="173"/>
    </row>
    <row r="60" spans="2:20" s="18" customFormat="1">
      <c r="B60" s="332"/>
      <c r="C60" s="332"/>
      <c r="E60" s="332"/>
      <c r="F60" s="375"/>
      <c r="G60" s="376"/>
      <c r="H60" s="376"/>
      <c r="I60" s="376"/>
      <c r="J60" s="377"/>
      <c r="K60" s="377"/>
    </row>
    <row r="61" spans="2:20">
      <c r="B61" s="367" t="s">
        <v>68</v>
      </c>
      <c r="C61" s="29"/>
      <c r="I61" s="49"/>
    </row>
    <row r="62" spans="2:20">
      <c r="C62" s="89">
        <v>2014</v>
      </c>
      <c r="D62" s="90">
        <f t="shared" ref="D62:L62" si="4">C62+1</f>
        <v>2015</v>
      </c>
      <c r="E62" s="90">
        <f t="shared" si="4"/>
        <v>2016</v>
      </c>
      <c r="F62" s="90">
        <f t="shared" si="4"/>
        <v>2017</v>
      </c>
      <c r="G62" s="90">
        <f t="shared" si="4"/>
        <v>2018</v>
      </c>
      <c r="H62" s="90">
        <f t="shared" si="4"/>
        <v>2019</v>
      </c>
      <c r="I62" s="90">
        <f t="shared" si="4"/>
        <v>2020</v>
      </c>
      <c r="J62" s="90">
        <f t="shared" si="4"/>
        <v>2021</v>
      </c>
      <c r="K62" s="90">
        <f t="shared" si="4"/>
        <v>2022</v>
      </c>
      <c r="L62" s="152">
        <f t="shared" si="4"/>
        <v>2023</v>
      </c>
    </row>
    <row r="63" spans="2:20">
      <c r="B63" s="364" t="s">
        <v>69</v>
      </c>
      <c r="C63" s="899"/>
      <c r="D63" s="475"/>
      <c r="E63" s="362">
        <v>2.5499999999999998E-2</v>
      </c>
      <c r="F63" s="362">
        <v>2.3799999999999998E-2</v>
      </c>
      <c r="G63" s="362">
        <v>2.2200000000000001E-2</v>
      </c>
      <c r="H63" s="362">
        <v>1.9099999999999999E-2</v>
      </c>
      <c r="I63" s="362">
        <v>1.5800000000000002E-2</v>
      </c>
      <c r="J63" s="362">
        <v>1.09E-2</v>
      </c>
      <c r="K63" s="362">
        <v>7.6E-3</v>
      </c>
      <c r="L63" s="363">
        <v>4.4000000000000003E-3</v>
      </c>
    </row>
    <row r="64" spans="2:20">
      <c r="B64" s="365" t="s">
        <v>70</v>
      </c>
      <c r="C64" s="463"/>
      <c r="D64" s="464"/>
      <c r="E64" s="334">
        <v>2.5499999999999998E-2</v>
      </c>
      <c r="F64" s="334">
        <v>2.4199999999999999E-2</v>
      </c>
      <c r="G64" s="334">
        <v>2.29E-2</v>
      </c>
      <c r="H64" s="334">
        <v>2.0899999999999998E-2</v>
      </c>
      <c r="I64" s="334">
        <v>1.9400000000000001E-2</v>
      </c>
      <c r="J64" s="334">
        <v>1.78E-2</v>
      </c>
      <c r="K64" s="334">
        <v>1.6199999999999999E-2</v>
      </c>
      <c r="L64" s="337">
        <v>1.47E-2</v>
      </c>
    </row>
    <row r="65" spans="1:20">
      <c r="B65" s="365" t="s">
        <v>71</v>
      </c>
      <c r="C65" s="333">
        <v>2.92E-2</v>
      </c>
      <c r="D65" s="334">
        <v>2.5000000000000001E-2</v>
      </c>
      <c r="E65" s="334">
        <v>2.1499999999999998E-2</v>
      </c>
      <c r="F65" s="334">
        <v>1.7899999999999999E-2</v>
      </c>
      <c r="G65" s="334">
        <v>1.5100000000000001E-2</v>
      </c>
      <c r="H65" s="334">
        <v>1.1599999999999999E-2</v>
      </c>
      <c r="I65" s="334">
        <v>1.0200000000000001E-2</v>
      </c>
      <c r="J65" s="334">
        <v>7.6E-3</v>
      </c>
      <c r="K65" s="476"/>
      <c r="L65" s="477"/>
    </row>
    <row r="66" spans="1:20">
      <c r="B66" s="365" t="s">
        <v>72</v>
      </c>
      <c r="C66" s="360">
        <v>2.92E-2</v>
      </c>
      <c r="D66" s="361">
        <v>2.7199999999999998E-2</v>
      </c>
      <c r="E66" s="361">
        <v>2.5499999999999998E-2</v>
      </c>
      <c r="F66" s="361">
        <v>2.3800000000000002E-2</v>
      </c>
      <c r="G66" s="361">
        <v>2.2200000000000001E-2</v>
      </c>
      <c r="H66" s="361">
        <v>1.9099999999999999E-2</v>
      </c>
      <c r="I66" s="361">
        <v>1.5800000000000002E-2</v>
      </c>
      <c r="J66" s="361">
        <v>1.09E-2</v>
      </c>
      <c r="K66" s="464"/>
      <c r="L66" s="465"/>
    </row>
    <row r="67" spans="1:20">
      <c r="B67" s="365" t="s">
        <v>62</v>
      </c>
      <c r="C67" s="333">
        <v>2.92E-2</v>
      </c>
      <c r="D67" s="334">
        <v>2.7199999999999998E-2</v>
      </c>
      <c r="E67" s="334">
        <v>2.5499999999999998E-2</v>
      </c>
      <c r="F67" s="334">
        <v>2.3800000000000002E-2</v>
      </c>
      <c r="G67" s="334">
        <v>2.2200000000000001E-2</v>
      </c>
      <c r="H67" s="361">
        <v>1.9099999999999999E-2</v>
      </c>
      <c r="I67" s="361">
        <v>1.5800000000000002E-2</v>
      </c>
      <c r="J67" s="361">
        <v>1.09E-2</v>
      </c>
      <c r="K67" s="464"/>
      <c r="L67" s="465"/>
    </row>
    <row r="68" spans="1:20">
      <c r="B68" s="366" t="s">
        <v>65</v>
      </c>
      <c r="C68" s="335">
        <v>2.92E-2</v>
      </c>
      <c r="D68" s="336">
        <v>2.7199999999999998E-2</v>
      </c>
      <c r="E68" s="336">
        <v>2.5499999999999998E-2</v>
      </c>
      <c r="F68" s="336">
        <v>2.3800000000000002E-2</v>
      </c>
      <c r="G68" s="336">
        <v>2.2200000000000001E-2</v>
      </c>
      <c r="H68" s="336">
        <v>1.9099999999999999E-2</v>
      </c>
      <c r="I68" s="336">
        <v>1.5800000000000002E-2</v>
      </c>
      <c r="J68" s="336">
        <v>1.09E-2</v>
      </c>
      <c r="K68" s="466"/>
      <c r="L68" s="467"/>
    </row>
    <row r="69" spans="1:20">
      <c r="I69" s="49"/>
    </row>
    <row r="70" spans="1:20">
      <c r="H70" s="49"/>
      <c r="K70" s="28"/>
      <c r="L70" s="28"/>
      <c r="M70" s="28"/>
      <c r="N70" s="28"/>
      <c r="O70" s="28"/>
      <c r="P70" s="28"/>
      <c r="Q70" s="28"/>
      <c r="R70" s="28"/>
      <c r="S70" s="28"/>
      <c r="T70" s="28"/>
    </row>
    <row r="71" spans="1:20" ht="37.799999999999997">
      <c r="B71" s="11"/>
      <c r="C71" s="56" t="s">
        <v>73</v>
      </c>
      <c r="D71" s="57" t="s">
        <v>74</v>
      </c>
      <c r="E71" s="57" t="s">
        <v>75</v>
      </c>
      <c r="F71" s="57" t="s">
        <v>76</v>
      </c>
      <c r="G71" s="57" t="s">
        <v>77</v>
      </c>
      <c r="H71" s="58" t="s">
        <v>78</v>
      </c>
      <c r="I71" s="932" t="s">
        <v>79</v>
      </c>
      <c r="J71" s="932" t="s">
        <v>80</v>
      </c>
      <c r="K71" s="983" t="s">
        <v>81</v>
      </c>
      <c r="L71" s="984"/>
      <c r="M71" s="984"/>
      <c r="N71" s="984"/>
      <c r="O71" s="984"/>
      <c r="P71" s="984"/>
      <c r="Q71" s="984"/>
      <c r="R71" s="984"/>
      <c r="S71" s="984"/>
      <c r="T71" s="985"/>
    </row>
    <row r="72" spans="1:20">
      <c r="A72" s="277" t="s">
        <v>4</v>
      </c>
      <c r="B72" s="50" t="s">
        <v>82</v>
      </c>
      <c r="C72" s="257"/>
      <c r="D72" s="52"/>
      <c r="E72" s="51"/>
      <c r="F72" s="51"/>
      <c r="G72" s="52"/>
      <c r="H72" s="53"/>
      <c r="I72" s="53"/>
      <c r="J72" s="348"/>
      <c r="K72" s="349">
        <v>2014</v>
      </c>
      <c r="L72" s="350">
        <f t="shared" ref="L72:T72" si="5">K72+1</f>
        <v>2015</v>
      </c>
      <c r="M72" s="350">
        <f t="shared" si="5"/>
        <v>2016</v>
      </c>
      <c r="N72" s="350">
        <f t="shared" si="5"/>
        <v>2017</v>
      </c>
      <c r="O72" s="350">
        <f t="shared" si="5"/>
        <v>2018</v>
      </c>
      <c r="P72" s="350">
        <f t="shared" si="5"/>
        <v>2019</v>
      </c>
      <c r="Q72" s="350">
        <f t="shared" si="5"/>
        <v>2020</v>
      </c>
      <c r="R72" s="350">
        <f t="shared" si="5"/>
        <v>2021</v>
      </c>
      <c r="S72" s="350">
        <f t="shared" si="5"/>
        <v>2022</v>
      </c>
      <c r="T72" s="351">
        <f t="shared" si="5"/>
        <v>2023</v>
      </c>
    </row>
    <row r="73" spans="1:20">
      <c r="A73" s="43" t="s">
        <v>56</v>
      </c>
      <c r="B73" s="54" t="s">
        <v>83</v>
      </c>
      <c r="C73" s="258">
        <v>0.06</v>
      </c>
      <c r="D73" s="259">
        <v>0.58109999999999995</v>
      </c>
      <c r="E73" s="260">
        <v>0.65</v>
      </c>
      <c r="F73" s="260">
        <v>0.68</v>
      </c>
      <c r="G73" s="283">
        <v>2016</v>
      </c>
      <c r="H73" s="284" t="str">
        <f t="shared" ref="H73:H97" si="6">VLOOKUP($A73,$E$54:$F$57,2,FALSE)</f>
        <v>£m 12/13</v>
      </c>
      <c r="I73" s="284" t="s">
        <v>84</v>
      </c>
      <c r="J73" s="348" t="s">
        <v>85</v>
      </c>
      <c r="K73" s="463"/>
      <c r="L73" s="464"/>
      <c r="M73" s="355">
        <f t="shared" ref="M73:M82" si="7">E$64</f>
        <v>2.5499999999999998E-2</v>
      </c>
      <c r="N73" s="355">
        <f t="shared" ref="N73:N82" si="8">F$64</f>
        <v>2.4199999999999999E-2</v>
      </c>
      <c r="O73" s="355">
        <f t="shared" ref="O73:O82" si="9">G$64</f>
        <v>2.29E-2</v>
      </c>
      <c r="P73" s="355">
        <f t="shared" ref="P73:P82" si="10">H$64</f>
        <v>2.0899999999999998E-2</v>
      </c>
      <c r="Q73" s="355">
        <f t="shared" ref="Q73:Q82" si="11">I$64</f>
        <v>1.9400000000000001E-2</v>
      </c>
      <c r="R73" s="355">
        <f t="shared" ref="R73:R82" si="12">J$64</f>
        <v>1.78E-2</v>
      </c>
      <c r="S73" s="355">
        <f t="shared" ref="S73:S82" si="13">K$64</f>
        <v>1.6199999999999999E-2</v>
      </c>
      <c r="T73" s="359">
        <f t="shared" ref="T73:T82" si="14">L$64</f>
        <v>1.47E-2</v>
      </c>
    </row>
    <row r="74" spans="1:20">
      <c r="A74" s="43" t="s">
        <v>56</v>
      </c>
      <c r="B74" s="54" t="s">
        <v>86</v>
      </c>
      <c r="C74" s="258">
        <v>0.06</v>
      </c>
      <c r="D74" s="259">
        <v>0.55843703457782867</v>
      </c>
      <c r="E74" s="260">
        <v>0.65</v>
      </c>
      <c r="F74" s="260">
        <v>0.7</v>
      </c>
      <c r="G74" s="283">
        <v>2016</v>
      </c>
      <c r="H74" s="284" t="str">
        <f t="shared" si="6"/>
        <v>£m 12/13</v>
      </c>
      <c r="I74" s="284" t="s">
        <v>84</v>
      </c>
      <c r="J74" s="348" t="s">
        <v>85</v>
      </c>
      <c r="K74" s="463"/>
      <c r="L74" s="464"/>
      <c r="M74" s="355">
        <f t="shared" si="7"/>
        <v>2.5499999999999998E-2</v>
      </c>
      <c r="N74" s="355">
        <f t="shared" si="8"/>
        <v>2.4199999999999999E-2</v>
      </c>
      <c r="O74" s="355">
        <f t="shared" si="9"/>
        <v>2.29E-2</v>
      </c>
      <c r="P74" s="355">
        <f t="shared" si="10"/>
        <v>2.0899999999999998E-2</v>
      </c>
      <c r="Q74" s="355">
        <f t="shared" si="11"/>
        <v>1.9400000000000001E-2</v>
      </c>
      <c r="R74" s="355">
        <f t="shared" si="12"/>
        <v>1.78E-2</v>
      </c>
      <c r="S74" s="355">
        <f t="shared" si="13"/>
        <v>1.6199999999999999E-2</v>
      </c>
      <c r="T74" s="359">
        <f t="shared" si="14"/>
        <v>1.47E-2</v>
      </c>
    </row>
    <row r="75" spans="1:20">
      <c r="A75" s="43" t="s">
        <v>56</v>
      </c>
      <c r="B75" s="54" t="s">
        <v>87</v>
      </c>
      <c r="C75" s="258">
        <v>0.06</v>
      </c>
      <c r="D75" s="259">
        <v>0.55843703457782867</v>
      </c>
      <c r="E75" s="260">
        <v>0.65</v>
      </c>
      <c r="F75" s="260">
        <v>0.72</v>
      </c>
      <c r="G75" s="283">
        <v>2016</v>
      </c>
      <c r="H75" s="284" t="str">
        <f t="shared" si="6"/>
        <v>£m 12/13</v>
      </c>
      <c r="I75" s="284" t="s">
        <v>84</v>
      </c>
      <c r="J75" s="348" t="s">
        <v>85</v>
      </c>
      <c r="K75" s="463"/>
      <c r="L75" s="464"/>
      <c r="M75" s="355">
        <f t="shared" si="7"/>
        <v>2.5499999999999998E-2</v>
      </c>
      <c r="N75" s="355">
        <f t="shared" si="8"/>
        <v>2.4199999999999999E-2</v>
      </c>
      <c r="O75" s="355">
        <f t="shared" si="9"/>
        <v>2.29E-2</v>
      </c>
      <c r="P75" s="355">
        <f t="shared" si="10"/>
        <v>2.0899999999999998E-2</v>
      </c>
      <c r="Q75" s="355">
        <f t="shared" si="11"/>
        <v>1.9400000000000001E-2</v>
      </c>
      <c r="R75" s="355">
        <f t="shared" si="12"/>
        <v>1.78E-2</v>
      </c>
      <c r="S75" s="355">
        <f t="shared" si="13"/>
        <v>1.6199999999999999E-2</v>
      </c>
      <c r="T75" s="359">
        <f t="shared" si="14"/>
        <v>1.47E-2</v>
      </c>
    </row>
    <row r="76" spans="1:20">
      <c r="A76" s="43" t="s">
        <v>56</v>
      </c>
      <c r="B76" s="54" t="s">
        <v>88</v>
      </c>
      <c r="C76" s="258">
        <v>0.06</v>
      </c>
      <c r="D76" s="259">
        <v>0.53280000000000005</v>
      </c>
      <c r="E76" s="260">
        <v>0.65</v>
      </c>
      <c r="F76" s="260">
        <v>0.68</v>
      </c>
      <c r="G76" s="283">
        <v>2016</v>
      </c>
      <c r="H76" s="284" t="str">
        <f t="shared" si="6"/>
        <v>£m 12/13</v>
      </c>
      <c r="I76" s="284" t="s">
        <v>84</v>
      </c>
      <c r="J76" s="348" t="s">
        <v>85</v>
      </c>
      <c r="K76" s="463"/>
      <c r="L76" s="464"/>
      <c r="M76" s="355">
        <f t="shared" si="7"/>
        <v>2.5499999999999998E-2</v>
      </c>
      <c r="N76" s="355">
        <f t="shared" si="8"/>
        <v>2.4199999999999999E-2</v>
      </c>
      <c r="O76" s="355">
        <f t="shared" si="9"/>
        <v>2.29E-2</v>
      </c>
      <c r="P76" s="355">
        <f t="shared" si="10"/>
        <v>2.0899999999999998E-2</v>
      </c>
      <c r="Q76" s="355">
        <f t="shared" si="11"/>
        <v>1.9400000000000001E-2</v>
      </c>
      <c r="R76" s="355">
        <f t="shared" si="12"/>
        <v>1.78E-2</v>
      </c>
      <c r="S76" s="355">
        <f t="shared" si="13"/>
        <v>1.6199999999999999E-2</v>
      </c>
      <c r="T76" s="359">
        <f t="shared" si="14"/>
        <v>1.47E-2</v>
      </c>
    </row>
    <row r="77" spans="1:20">
      <c r="A77" s="43" t="s">
        <v>56</v>
      </c>
      <c r="B77" s="54" t="s">
        <v>89</v>
      </c>
      <c r="C77" s="258">
        <v>0.06</v>
      </c>
      <c r="D77" s="259">
        <v>0.53280000000000005</v>
      </c>
      <c r="E77" s="260">
        <v>0.65</v>
      </c>
      <c r="F77" s="260">
        <v>0.68</v>
      </c>
      <c r="G77" s="283">
        <v>2016</v>
      </c>
      <c r="H77" s="284" t="str">
        <f t="shared" si="6"/>
        <v>£m 12/13</v>
      </c>
      <c r="I77" s="284" t="s">
        <v>84</v>
      </c>
      <c r="J77" s="348" t="s">
        <v>85</v>
      </c>
      <c r="K77" s="463"/>
      <c r="L77" s="464"/>
      <c r="M77" s="355">
        <f t="shared" si="7"/>
        <v>2.5499999999999998E-2</v>
      </c>
      <c r="N77" s="355">
        <f t="shared" si="8"/>
        <v>2.4199999999999999E-2</v>
      </c>
      <c r="O77" s="355">
        <f t="shared" si="9"/>
        <v>2.29E-2</v>
      </c>
      <c r="P77" s="355">
        <f t="shared" si="10"/>
        <v>2.0899999999999998E-2</v>
      </c>
      <c r="Q77" s="355">
        <f t="shared" si="11"/>
        <v>1.9400000000000001E-2</v>
      </c>
      <c r="R77" s="355">
        <f t="shared" si="12"/>
        <v>1.78E-2</v>
      </c>
      <c r="S77" s="355">
        <f t="shared" si="13"/>
        <v>1.6199999999999999E-2</v>
      </c>
      <c r="T77" s="359">
        <f t="shared" si="14"/>
        <v>1.47E-2</v>
      </c>
    </row>
    <row r="78" spans="1:20">
      <c r="A78" s="43" t="s">
        <v>56</v>
      </c>
      <c r="B78" s="54" t="s">
        <v>90</v>
      </c>
      <c r="C78" s="258">
        <v>0.06</v>
      </c>
      <c r="D78" s="259">
        <v>0.53280000000000005</v>
      </c>
      <c r="E78" s="260">
        <v>0.65</v>
      </c>
      <c r="F78" s="260">
        <v>0.68</v>
      </c>
      <c r="G78" s="283">
        <v>2016</v>
      </c>
      <c r="H78" s="284" t="str">
        <f t="shared" si="6"/>
        <v>£m 12/13</v>
      </c>
      <c r="I78" s="284" t="s">
        <v>84</v>
      </c>
      <c r="J78" s="348" t="s">
        <v>85</v>
      </c>
      <c r="K78" s="463"/>
      <c r="L78" s="464"/>
      <c r="M78" s="355">
        <f t="shared" si="7"/>
        <v>2.5499999999999998E-2</v>
      </c>
      <c r="N78" s="355">
        <f t="shared" si="8"/>
        <v>2.4199999999999999E-2</v>
      </c>
      <c r="O78" s="355">
        <f t="shared" si="9"/>
        <v>2.29E-2</v>
      </c>
      <c r="P78" s="355">
        <f t="shared" si="10"/>
        <v>2.0899999999999998E-2</v>
      </c>
      <c r="Q78" s="355">
        <f t="shared" si="11"/>
        <v>1.9400000000000001E-2</v>
      </c>
      <c r="R78" s="355">
        <f t="shared" si="12"/>
        <v>1.78E-2</v>
      </c>
      <c r="S78" s="355">
        <f t="shared" si="13"/>
        <v>1.6199999999999999E-2</v>
      </c>
      <c r="T78" s="359">
        <f t="shared" si="14"/>
        <v>1.47E-2</v>
      </c>
    </row>
    <row r="79" spans="1:20">
      <c r="A79" s="43" t="s">
        <v>56</v>
      </c>
      <c r="B79" s="54" t="s">
        <v>91</v>
      </c>
      <c r="C79" s="258">
        <v>0.06</v>
      </c>
      <c r="D79" s="259">
        <v>0.53500000000000003</v>
      </c>
      <c r="E79" s="260">
        <v>0.65</v>
      </c>
      <c r="F79" s="260">
        <v>0.8</v>
      </c>
      <c r="G79" s="283">
        <v>2016</v>
      </c>
      <c r="H79" s="284" t="str">
        <f t="shared" si="6"/>
        <v>£m 12/13</v>
      </c>
      <c r="I79" s="284" t="s">
        <v>84</v>
      </c>
      <c r="J79" s="348" t="s">
        <v>85</v>
      </c>
      <c r="K79" s="463"/>
      <c r="L79" s="464"/>
      <c r="M79" s="355">
        <f t="shared" si="7"/>
        <v>2.5499999999999998E-2</v>
      </c>
      <c r="N79" s="355">
        <f t="shared" si="8"/>
        <v>2.4199999999999999E-2</v>
      </c>
      <c r="O79" s="355">
        <f t="shared" si="9"/>
        <v>2.29E-2</v>
      </c>
      <c r="P79" s="355">
        <f t="shared" si="10"/>
        <v>2.0899999999999998E-2</v>
      </c>
      <c r="Q79" s="355">
        <f t="shared" si="11"/>
        <v>1.9400000000000001E-2</v>
      </c>
      <c r="R79" s="355">
        <f t="shared" si="12"/>
        <v>1.78E-2</v>
      </c>
      <c r="S79" s="355">
        <f t="shared" si="13"/>
        <v>1.6199999999999999E-2</v>
      </c>
      <c r="T79" s="359">
        <f t="shared" si="14"/>
        <v>1.47E-2</v>
      </c>
    </row>
    <row r="80" spans="1:20">
      <c r="A80" s="43" t="s">
        <v>56</v>
      </c>
      <c r="B80" s="54" t="s">
        <v>92</v>
      </c>
      <c r="C80" s="258">
        <v>0.06</v>
      </c>
      <c r="D80" s="259">
        <v>0.53500000000000003</v>
      </c>
      <c r="E80" s="260">
        <v>0.65</v>
      </c>
      <c r="F80" s="260">
        <v>0.8</v>
      </c>
      <c r="G80" s="283">
        <v>2016</v>
      </c>
      <c r="H80" s="284" t="str">
        <f t="shared" si="6"/>
        <v>£m 12/13</v>
      </c>
      <c r="I80" s="284" t="s">
        <v>84</v>
      </c>
      <c r="J80" s="348" t="s">
        <v>85</v>
      </c>
      <c r="K80" s="463"/>
      <c r="L80" s="464"/>
      <c r="M80" s="355">
        <f t="shared" si="7"/>
        <v>2.5499999999999998E-2</v>
      </c>
      <c r="N80" s="355">
        <f t="shared" si="8"/>
        <v>2.4199999999999999E-2</v>
      </c>
      <c r="O80" s="355">
        <f t="shared" si="9"/>
        <v>2.29E-2</v>
      </c>
      <c r="P80" s="355">
        <f t="shared" si="10"/>
        <v>2.0899999999999998E-2</v>
      </c>
      <c r="Q80" s="355">
        <f t="shared" si="11"/>
        <v>1.9400000000000001E-2</v>
      </c>
      <c r="R80" s="355">
        <f t="shared" si="12"/>
        <v>1.78E-2</v>
      </c>
      <c r="S80" s="355">
        <f t="shared" si="13"/>
        <v>1.6199999999999999E-2</v>
      </c>
      <c r="T80" s="359">
        <f t="shared" si="14"/>
        <v>1.47E-2</v>
      </c>
    </row>
    <row r="81" spans="1:20">
      <c r="A81" s="43" t="s">
        <v>56</v>
      </c>
      <c r="B81" s="54" t="s">
        <v>93</v>
      </c>
      <c r="C81" s="258">
        <v>0.06</v>
      </c>
      <c r="D81" s="259">
        <v>0.56469999999999998</v>
      </c>
      <c r="E81" s="260">
        <v>0.65</v>
      </c>
      <c r="F81" s="260">
        <v>0.62</v>
      </c>
      <c r="G81" s="283">
        <v>2016</v>
      </c>
      <c r="H81" s="284" t="str">
        <f t="shared" si="6"/>
        <v>£m 12/13</v>
      </c>
      <c r="I81" s="284" t="s">
        <v>84</v>
      </c>
      <c r="J81" s="348" t="s">
        <v>85</v>
      </c>
      <c r="K81" s="463"/>
      <c r="L81" s="464"/>
      <c r="M81" s="355">
        <f t="shared" si="7"/>
        <v>2.5499999999999998E-2</v>
      </c>
      <c r="N81" s="355">
        <f t="shared" si="8"/>
        <v>2.4199999999999999E-2</v>
      </c>
      <c r="O81" s="355">
        <f t="shared" si="9"/>
        <v>2.29E-2</v>
      </c>
      <c r="P81" s="355">
        <f t="shared" si="10"/>
        <v>2.0899999999999998E-2</v>
      </c>
      <c r="Q81" s="355">
        <f t="shared" si="11"/>
        <v>1.9400000000000001E-2</v>
      </c>
      <c r="R81" s="355">
        <f t="shared" si="12"/>
        <v>1.78E-2</v>
      </c>
      <c r="S81" s="355">
        <f t="shared" si="13"/>
        <v>1.6199999999999999E-2</v>
      </c>
      <c r="T81" s="359">
        <f t="shared" si="14"/>
        <v>1.47E-2</v>
      </c>
    </row>
    <row r="82" spans="1:20">
      <c r="A82" s="43" t="s">
        <v>56</v>
      </c>
      <c r="B82" s="54" t="s">
        <v>94</v>
      </c>
      <c r="C82" s="258">
        <v>0.06</v>
      </c>
      <c r="D82" s="259">
        <v>0.56469999999999998</v>
      </c>
      <c r="E82" s="260">
        <v>0.65</v>
      </c>
      <c r="F82" s="260">
        <v>0.7</v>
      </c>
      <c r="G82" s="283">
        <v>2016</v>
      </c>
      <c r="H82" s="284" t="str">
        <f t="shared" si="6"/>
        <v>£m 12/13</v>
      </c>
      <c r="I82" s="284" t="s">
        <v>84</v>
      </c>
      <c r="J82" s="348" t="s">
        <v>85</v>
      </c>
      <c r="K82" s="463"/>
      <c r="L82" s="464"/>
      <c r="M82" s="355">
        <f t="shared" si="7"/>
        <v>2.5499999999999998E-2</v>
      </c>
      <c r="N82" s="355">
        <f t="shared" si="8"/>
        <v>2.4199999999999999E-2</v>
      </c>
      <c r="O82" s="355">
        <f t="shared" si="9"/>
        <v>2.29E-2</v>
      </c>
      <c r="P82" s="355">
        <f t="shared" si="10"/>
        <v>2.0899999999999998E-2</v>
      </c>
      <c r="Q82" s="355">
        <f t="shared" si="11"/>
        <v>1.9400000000000001E-2</v>
      </c>
      <c r="R82" s="355">
        <f t="shared" si="12"/>
        <v>1.78E-2</v>
      </c>
      <c r="S82" s="355">
        <f t="shared" si="13"/>
        <v>1.6199999999999999E-2</v>
      </c>
      <c r="T82" s="359">
        <f t="shared" si="14"/>
        <v>1.47E-2</v>
      </c>
    </row>
    <row r="83" spans="1:20">
      <c r="A83" s="43" t="s">
        <v>56</v>
      </c>
      <c r="B83" s="54" t="s">
        <v>95</v>
      </c>
      <c r="C83" s="258">
        <v>6.4000000000000001E-2</v>
      </c>
      <c r="D83" s="259">
        <v>0.7</v>
      </c>
      <c r="E83" s="260">
        <v>0.65</v>
      </c>
      <c r="F83" s="260">
        <v>0.8</v>
      </c>
      <c r="G83" s="283">
        <v>2016</v>
      </c>
      <c r="H83" s="284" t="str">
        <f t="shared" si="6"/>
        <v>£m 12/13</v>
      </c>
      <c r="I83" s="284" t="s">
        <v>96</v>
      </c>
      <c r="J83" s="348" t="s">
        <v>97</v>
      </c>
      <c r="K83" s="463"/>
      <c r="L83" s="464"/>
      <c r="M83" s="355">
        <f t="shared" ref="M83:T86" si="15">E$63</f>
        <v>2.5499999999999998E-2</v>
      </c>
      <c r="N83" s="355">
        <f t="shared" si="15"/>
        <v>2.3799999999999998E-2</v>
      </c>
      <c r="O83" s="355">
        <f t="shared" si="15"/>
        <v>2.2200000000000001E-2</v>
      </c>
      <c r="P83" s="355">
        <f t="shared" si="15"/>
        <v>1.9099999999999999E-2</v>
      </c>
      <c r="Q83" s="355">
        <f t="shared" si="15"/>
        <v>1.5800000000000002E-2</v>
      </c>
      <c r="R83" s="355">
        <f t="shared" si="15"/>
        <v>1.09E-2</v>
      </c>
      <c r="S83" s="355">
        <f t="shared" si="15"/>
        <v>7.6E-3</v>
      </c>
      <c r="T83" s="359">
        <f t="shared" si="15"/>
        <v>4.4000000000000003E-3</v>
      </c>
    </row>
    <row r="84" spans="1:20">
      <c r="A84" s="43" t="s">
        <v>56</v>
      </c>
      <c r="B84" s="54" t="s">
        <v>98</v>
      </c>
      <c r="C84" s="258">
        <v>6.4000000000000001E-2</v>
      </c>
      <c r="D84" s="259">
        <v>0.7</v>
      </c>
      <c r="E84" s="260">
        <v>0.65</v>
      </c>
      <c r="F84" s="260">
        <v>0.8</v>
      </c>
      <c r="G84" s="283">
        <v>2016</v>
      </c>
      <c r="H84" s="284" t="str">
        <f t="shared" si="6"/>
        <v>£m 12/13</v>
      </c>
      <c r="I84" s="284" t="s">
        <v>96</v>
      </c>
      <c r="J84" s="348" t="s">
        <v>97</v>
      </c>
      <c r="K84" s="463"/>
      <c r="L84" s="464"/>
      <c r="M84" s="355">
        <f t="shared" si="15"/>
        <v>2.5499999999999998E-2</v>
      </c>
      <c r="N84" s="355">
        <f t="shared" si="15"/>
        <v>2.3799999999999998E-2</v>
      </c>
      <c r="O84" s="355">
        <f t="shared" si="15"/>
        <v>2.2200000000000001E-2</v>
      </c>
      <c r="P84" s="355">
        <f t="shared" si="15"/>
        <v>1.9099999999999999E-2</v>
      </c>
      <c r="Q84" s="355">
        <f t="shared" si="15"/>
        <v>1.5800000000000002E-2</v>
      </c>
      <c r="R84" s="355">
        <f t="shared" si="15"/>
        <v>1.09E-2</v>
      </c>
      <c r="S84" s="355">
        <f t="shared" si="15"/>
        <v>7.6E-3</v>
      </c>
      <c r="T84" s="359">
        <f t="shared" si="15"/>
        <v>4.4000000000000003E-3</v>
      </c>
    </row>
    <row r="85" spans="1:20">
      <c r="A85" s="43" t="s">
        <v>56</v>
      </c>
      <c r="B85" s="54" t="s">
        <v>99</v>
      </c>
      <c r="C85" s="258">
        <v>6.4000000000000001E-2</v>
      </c>
      <c r="D85" s="259">
        <v>0.7</v>
      </c>
      <c r="E85" s="260">
        <v>0.65</v>
      </c>
      <c r="F85" s="260">
        <v>0.8</v>
      </c>
      <c r="G85" s="283">
        <v>2016</v>
      </c>
      <c r="H85" s="284" t="str">
        <f t="shared" si="6"/>
        <v>£m 12/13</v>
      </c>
      <c r="I85" s="284" t="s">
        <v>96</v>
      </c>
      <c r="J85" s="348" t="s">
        <v>97</v>
      </c>
      <c r="K85" s="463"/>
      <c r="L85" s="464"/>
      <c r="M85" s="355">
        <f t="shared" si="15"/>
        <v>2.5499999999999998E-2</v>
      </c>
      <c r="N85" s="355">
        <f t="shared" si="15"/>
        <v>2.3799999999999998E-2</v>
      </c>
      <c r="O85" s="355">
        <f t="shared" si="15"/>
        <v>2.2200000000000001E-2</v>
      </c>
      <c r="P85" s="355">
        <f t="shared" si="15"/>
        <v>1.9099999999999999E-2</v>
      </c>
      <c r="Q85" s="355">
        <f t="shared" si="15"/>
        <v>1.5800000000000002E-2</v>
      </c>
      <c r="R85" s="355">
        <f t="shared" si="15"/>
        <v>1.09E-2</v>
      </c>
      <c r="S85" s="355">
        <f t="shared" si="15"/>
        <v>7.6E-3</v>
      </c>
      <c r="T85" s="359">
        <f t="shared" si="15"/>
        <v>4.4000000000000003E-3</v>
      </c>
    </row>
    <row r="86" spans="1:20">
      <c r="A86" s="43" t="s">
        <v>56</v>
      </c>
      <c r="B86" s="54" t="s">
        <v>100</v>
      </c>
      <c r="C86" s="258">
        <v>6.4000000000000001E-2</v>
      </c>
      <c r="D86" s="259">
        <v>0.7</v>
      </c>
      <c r="E86" s="260">
        <v>0.65</v>
      </c>
      <c r="F86" s="260">
        <v>0.8</v>
      </c>
      <c r="G86" s="283">
        <v>2016</v>
      </c>
      <c r="H86" s="284" t="str">
        <f t="shared" si="6"/>
        <v>£m 12/13</v>
      </c>
      <c r="I86" s="284" t="s">
        <v>96</v>
      </c>
      <c r="J86" s="348" t="s">
        <v>97</v>
      </c>
      <c r="K86" s="463"/>
      <c r="L86" s="464"/>
      <c r="M86" s="355">
        <f t="shared" si="15"/>
        <v>2.5499999999999998E-2</v>
      </c>
      <c r="N86" s="355">
        <f t="shared" si="15"/>
        <v>2.3799999999999998E-2</v>
      </c>
      <c r="O86" s="355">
        <f t="shared" si="15"/>
        <v>2.2200000000000001E-2</v>
      </c>
      <c r="P86" s="355">
        <f t="shared" si="15"/>
        <v>1.9099999999999999E-2</v>
      </c>
      <c r="Q86" s="355">
        <f t="shared" si="15"/>
        <v>1.5800000000000002E-2</v>
      </c>
      <c r="R86" s="355">
        <f t="shared" si="15"/>
        <v>1.09E-2</v>
      </c>
      <c r="S86" s="355">
        <f t="shared" si="15"/>
        <v>7.6E-3</v>
      </c>
      <c r="T86" s="359">
        <f t="shared" si="15"/>
        <v>4.4000000000000003E-3</v>
      </c>
    </row>
    <row r="87" spans="1:20">
      <c r="A87" s="43" t="s">
        <v>62</v>
      </c>
      <c r="B87" s="54" t="s">
        <v>101</v>
      </c>
      <c r="C87" s="258">
        <v>6.7000000000000004E-2</v>
      </c>
      <c r="D87" s="259">
        <v>0.63039999999999996</v>
      </c>
      <c r="E87" s="260">
        <v>0.65</v>
      </c>
      <c r="F87" s="260">
        <v>0.26634501855794862</v>
      </c>
      <c r="G87" s="283">
        <v>2014</v>
      </c>
      <c r="H87" s="284" t="str">
        <f t="shared" si="6"/>
        <v>£m 09/10</v>
      </c>
      <c r="I87" s="284" t="s">
        <v>84</v>
      </c>
      <c r="J87" s="348" t="s">
        <v>97</v>
      </c>
      <c r="K87" s="357">
        <f t="shared" ref="K87:R94" si="16">C$67</f>
        <v>2.92E-2</v>
      </c>
      <c r="L87" s="355">
        <f t="shared" si="16"/>
        <v>2.7199999999999998E-2</v>
      </c>
      <c r="M87" s="355">
        <f t="shared" si="16"/>
        <v>2.5499999999999998E-2</v>
      </c>
      <c r="N87" s="355">
        <f t="shared" si="16"/>
        <v>2.3800000000000002E-2</v>
      </c>
      <c r="O87" s="355">
        <f t="shared" si="16"/>
        <v>2.2200000000000001E-2</v>
      </c>
      <c r="P87" s="355">
        <f t="shared" si="16"/>
        <v>1.9099999999999999E-2</v>
      </c>
      <c r="Q87" s="355">
        <f t="shared" si="16"/>
        <v>1.5800000000000002E-2</v>
      </c>
      <c r="R87" s="355">
        <f t="shared" si="16"/>
        <v>1.09E-2</v>
      </c>
      <c r="S87" s="464"/>
      <c r="T87" s="465"/>
    </row>
    <row r="88" spans="1:20">
      <c r="A88" s="43" t="s">
        <v>62</v>
      </c>
      <c r="B88" s="54" t="s">
        <v>102</v>
      </c>
      <c r="C88" s="258">
        <v>6.7000000000000004E-2</v>
      </c>
      <c r="D88" s="259">
        <v>0.63039999999999996</v>
      </c>
      <c r="E88" s="260">
        <v>0.65</v>
      </c>
      <c r="F88" s="260">
        <v>0.23469337831705597</v>
      </c>
      <c r="G88" s="283">
        <v>2014</v>
      </c>
      <c r="H88" s="284" t="str">
        <f t="shared" si="6"/>
        <v>£m 09/10</v>
      </c>
      <c r="I88" s="284" t="s">
        <v>84</v>
      </c>
      <c r="J88" s="348" t="s">
        <v>97</v>
      </c>
      <c r="K88" s="357">
        <f t="shared" si="16"/>
        <v>2.92E-2</v>
      </c>
      <c r="L88" s="355">
        <f t="shared" si="16"/>
        <v>2.7199999999999998E-2</v>
      </c>
      <c r="M88" s="355">
        <f t="shared" si="16"/>
        <v>2.5499999999999998E-2</v>
      </c>
      <c r="N88" s="355">
        <f t="shared" si="16"/>
        <v>2.3800000000000002E-2</v>
      </c>
      <c r="O88" s="355">
        <f t="shared" si="16"/>
        <v>2.2200000000000001E-2</v>
      </c>
      <c r="P88" s="355">
        <f t="shared" si="16"/>
        <v>1.9099999999999999E-2</v>
      </c>
      <c r="Q88" s="355">
        <f t="shared" si="16"/>
        <v>1.5800000000000002E-2</v>
      </c>
      <c r="R88" s="355">
        <f t="shared" si="16"/>
        <v>1.09E-2</v>
      </c>
      <c r="S88" s="464"/>
      <c r="T88" s="465"/>
    </row>
    <row r="89" spans="1:20">
      <c r="A89" s="43" t="s">
        <v>62</v>
      </c>
      <c r="B89" s="54" t="s">
        <v>103</v>
      </c>
      <c r="C89" s="258">
        <v>6.7000000000000004E-2</v>
      </c>
      <c r="D89" s="259">
        <v>0.63039999999999996</v>
      </c>
      <c r="E89" s="260">
        <v>0.65</v>
      </c>
      <c r="F89" s="260">
        <v>0.24946223864843597</v>
      </c>
      <c r="G89" s="283">
        <v>2014</v>
      </c>
      <c r="H89" s="284" t="str">
        <f t="shared" si="6"/>
        <v>£m 09/10</v>
      </c>
      <c r="I89" s="284" t="s">
        <v>84</v>
      </c>
      <c r="J89" s="348" t="s">
        <v>97</v>
      </c>
      <c r="K89" s="357">
        <f t="shared" si="16"/>
        <v>2.92E-2</v>
      </c>
      <c r="L89" s="355">
        <f t="shared" si="16"/>
        <v>2.7199999999999998E-2</v>
      </c>
      <c r="M89" s="355">
        <f t="shared" si="16"/>
        <v>2.5499999999999998E-2</v>
      </c>
      <c r="N89" s="355">
        <f t="shared" si="16"/>
        <v>2.3800000000000002E-2</v>
      </c>
      <c r="O89" s="355">
        <f t="shared" si="16"/>
        <v>2.2200000000000001E-2</v>
      </c>
      <c r="P89" s="355">
        <f t="shared" si="16"/>
        <v>1.9099999999999999E-2</v>
      </c>
      <c r="Q89" s="355">
        <f t="shared" si="16"/>
        <v>1.5800000000000002E-2</v>
      </c>
      <c r="R89" s="355">
        <f t="shared" si="16"/>
        <v>1.09E-2</v>
      </c>
      <c r="S89" s="464"/>
      <c r="T89" s="465"/>
    </row>
    <row r="90" spans="1:20">
      <c r="A90" s="43" t="s">
        <v>62</v>
      </c>
      <c r="B90" s="54" t="s">
        <v>104</v>
      </c>
      <c r="C90" s="258">
        <v>6.7000000000000004E-2</v>
      </c>
      <c r="D90" s="259">
        <v>0.63039999999999996</v>
      </c>
      <c r="E90" s="260">
        <v>0.65</v>
      </c>
      <c r="F90" s="260">
        <v>0.26095352485819256</v>
      </c>
      <c r="G90" s="283">
        <v>2014</v>
      </c>
      <c r="H90" s="284" t="str">
        <f t="shared" si="6"/>
        <v>£m 09/10</v>
      </c>
      <c r="I90" s="284" t="s">
        <v>84</v>
      </c>
      <c r="J90" s="348" t="s">
        <v>97</v>
      </c>
      <c r="K90" s="357">
        <f t="shared" si="16"/>
        <v>2.92E-2</v>
      </c>
      <c r="L90" s="355">
        <f t="shared" si="16"/>
        <v>2.7199999999999998E-2</v>
      </c>
      <c r="M90" s="355">
        <f t="shared" si="16"/>
        <v>2.5499999999999998E-2</v>
      </c>
      <c r="N90" s="355">
        <f t="shared" si="16"/>
        <v>2.3800000000000002E-2</v>
      </c>
      <c r="O90" s="355">
        <f t="shared" si="16"/>
        <v>2.2200000000000001E-2</v>
      </c>
      <c r="P90" s="355">
        <f t="shared" si="16"/>
        <v>1.9099999999999999E-2</v>
      </c>
      <c r="Q90" s="355">
        <f t="shared" si="16"/>
        <v>1.5800000000000002E-2</v>
      </c>
      <c r="R90" s="355">
        <f t="shared" si="16"/>
        <v>1.09E-2</v>
      </c>
      <c r="S90" s="464"/>
      <c r="T90" s="465"/>
    </row>
    <row r="91" spans="1:20">
      <c r="A91" s="43" t="s">
        <v>62</v>
      </c>
      <c r="B91" s="54" t="s">
        <v>2</v>
      </c>
      <c r="C91" s="258">
        <v>6.7000000000000004E-2</v>
      </c>
      <c r="D91" s="259">
        <v>0.63980000000000004</v>
      </c>
      <c r="E91" s="260">
        <v>0.65</v>
      </c>
      <c r="F91" s="260">
        <v>0.34984411379298247</v>
      </c>
      <c r="G91" s="283">
        <v>2014</v>
      </c>
      <c r="H91" s="284" t="str">
        <f t="shared" si="6"/>
        <v>£m 09/10</v>
      </c>
      <c r="I91" s="284" t="s">
        <v>84</v>
      </c>
      <c r="J91" s="348" t="s">
        <v>97</v>
      </c>
      <c r="K91" s="357">
        <f t="shared" si="16"/>
        <v>2.92E-2</v>
      </c>
      <c r="L91" s="355">
        <f t="shared" si="16"/>
        <v>2.7199999999999998E-2</v>
      </c>
      <c r="M91" s="355">
        <f t="shared" si="16"/>
        <v>2.5499999999999998E-2</v>
      </c>
      <c r="N91" s="355">
        <f t="shared" si="16"/>
        <v>2.3800000000000002E-2</v>
      </c>
      <c r="O91" s="355">
        <f t="shared" si="16"/>
        <v>2.2200000000000001E-2</v>
      </c>
      <c r="P91" s="355">
        <f t="shared" si="16"/>
        <v>1.9099999999999999E-2</v>
      </c>
      <c r="Q91" s="355">
        <f t="shared" si="16"/>
        <v>1.5800000000000002E-2</v>
      </c>
      <c r="R91" s="355">
        <f t="shared" si="16"/>
        <v>1.09E-2</v>
      </c>
      <c r="S91" s="464"/>
      <c r="T91" s="465"/>
    </row>
    <row r="92" spans="1:20">
      <c r="A92" s="43" t="s">
        <v>62</v>
      </c>
      <c r="B92" s="54" t="s">
        <v>105</v>
      </c>
      <c r="C92" s="258">
        <v>6.7000000000000004E-2</v>
      </c>
      <c r="D92" s="259">
        <v>0.63729999999999998</v>
      </c>
      <c r="E92" s="260">
        <v>0.65</v>
      </c>
      <c r="F92" s="260">
        <v>0.35129049661183626</v>
      </c>
      <c r="G92" s="283">
        <v>2014</v>
      </c>
      <c r="H92" s="284" t="str">
        <f t="shared" si="6"/>
        <v>£m 09/10</v>
      </c>
      <c r="I92" s="284" t="s">
        <v>84</v>
      </c>
      <c r="J92" s="348" t="s">
        <v>97</v>
      </c>
      <c r="K92" s="357">
        <f t="shared" si="16"/>
        <v>2.92E-2</v>
      </c>
      <c r="L92" s="355">
        <f t="shared" si="16"/>
        <v>2.7199999999999998E-2</v>
      </c>
      <c r="M92" s="355">
        <f t="shared" si="16"/>
        <v>2.5499999999999998E-2</v>
      </c>
      <c r="N92" s="355">
        <f t="shared" si="16"/>
        <v>2.3800000000000002E-2</v>
      </c>
      <c r="O92" s="355">
        <f t="shared" si="16"/>
        <v>2.2200000000000001E-2</v>
      </c>
      <c r="P92" s="355">
        <f t="shared" si="16"/>
        <v>1.9099999999999999E-2</v>
      </c>
      <c r="Q92" s="355">
        <f t="shared" si="16"/>
        <v>1.5800000000000002E-2</v>
      </c>
      <c r="R92" s="355">
        <f t="shared" si="16"/>
        <v>1.09E-2</v>
      </c>
      <c r="S92" s="464"/>
      <c r="T92" s="465"/>
    </row>
    <row r="93" spans="1:20">
      <c r="A93" s="43" t="s">
        <v>62</v>
      </c>
      <c r="B93" s="54" t="s">
        <v>106</v>
      </c>
      <c r="C93" s="258">
        <v>6.7000000000000004E-2</v>
      </c>
      <c r="D93" s="259">
        <v>0.63729999999999998</v>
      </c>
      <c r="E93" s="260">
        <v>0.65</v>
      </c>
      <c r="F93" s="260">
        <v>0.32230855902021693</v>
      </c>
      <c r="G93" s="283">
        <v>2014</v>
      </c>
      <c r="H93" s="284" t="str">
        <f t="shared" si="6"/>
        <v>£m 09/10</v>
      </c>
      <c r="I93" s="284" t="s">
        <v>84</v>
      </c>
      <c r="J93" s="348" t="s">
        <v>97</v>
      </c>
      <c r="K93" s="357">
        <f t="shared" si="16"/>
        <v>2.92E-2</v>
      </c>
      <c r="L93" s="355">
        <f t="shared" si="16"/>
        <v>2.7199999999999998E-2</v>
      </c>
      <c r="M93" s="355">
        <f t="shared" si="16"/>
        <v>2.5499999999999998E-2</v>
      </c>
      <c r="N93" s="355">
        <f t="shared" si="16"/>
        <v>2.3800000000000002E-2</v>
      </c>
      <c r="O93" s="355">
        <f t="shared" si="16"/>
        <v>2.2200000000000001E-2</v>
      </c>
      <c r="P93" s="355">
        <f t="shared" si="16"/>
        <v>1.9099999999999999E-2</v>
      </c>
      <c r="Q93" s="355">
        <f t="shared" si="16"/>
        <v>1.5800000000000002E-2</v>
      </c>
      <c r="R93" s="355">
        <f t="shared" si="16"/>
        <v>1.09E-2</v>
      </c>
      <c r="S93" s="464"/>
      <c r="T93" s="465"/>
    </row>
    <row r="94" spans="1:20">
      <c r="A94" s="43" t="s">
        <v>62</v>
      </c>
      <c r="B94" s="54" t="s">
        <v>107</v>
      </c>
      <c r="C94" s="258">
        <v>6.7000000000000004E-2</v>
      </c>
      <c r="D94" s="259">
        <v>0.63170000000000004</v>
      </c>
      <c r="E94" s="260">
        <v>0.65</v>
      </c>
      <c r="F94" s="260">
        <v>0.35781904469402892</v>
      </c>
      <c r="G94" s="283">
        <v>2014</v>
      </c>
      <c r="H94" s="284" t="str">
        <f t="shared" si="6"/>
        <v>£m 09/10</v>
      </c>
      <c r="I94" s="284" t="s">
        <v>84</v>
      </c>
      <c r="J94" s="348" t="s">
        <v>97</v>
      </c>
      <c r="K94" s="357">
        <f t="shared" si="16"/>
        <v>2.92E-2</v>
      </c>
      <c r="L94" s="355">
        <f t="shared" si="16"/>
        <v>2.7199999999999998E-2</v>
      </c>
      <c r="M94" s="355">
        <f t="shared" si="16"/>
        <v>2.5499999999999998E-2</v>
      </c>
      <c r="N94" s="355">
        <f t="shared" si="16"/>
        <v>2.3800000000000002E-2</v>
      </c>
      <c r="O94" s="355">
        <f t="shared" si="16"/>
        <v>2.2200000000000001E-2</v>
      </c>
      <c r="P94" s="355">
        <f t="shared" si="16"/>
        <v>1.9099999999999999E-2</v>
      </c>
      <c r="Q94" s="355">
        <f t="shared" si="16"/>
        <v>1.5800000000000002E-2</v>
      </c>
      <c r="R94" s="355">
        <f t="shared" si="16"/>
        <v>1.09E-2</v>
      </c>
      <c r="S94" s="464"/>
      <c r="T94" s="465"/>
    </row>
    <row r="95" spans="1:20">
      <c r="A95" s="43" t="s">
        <v>65</v>
      </c>
      <c r="B95" s="54" t="s">
        <v>108</v>
      </c>
      <c r="C95" s="258">
        <v>6.8000000000000005E-2</v>
      </c>
      <c r="D95" s="259">
        <v>0.44359999999999999</v>
      </c>
      <c r="E95" s="260">
        <v>0.625</v>
      </c>
      <c r="F95" s="260">
        <v>0.64400000000000002</v>
      </c>
      <c r="G95" s="283">
        <v>2014</v>
      </c>
      <c r="H95" s="284" t="str">
        <f t="shared" si="6"/>
        <v>£m 09/10</v>
      </c>
      <c r="I95" s="284" t="s">
        <v>84</v>
      </c>
      <c r="J95" s="348" t="s">
        <v>97</v>
      </c>
      <c r="K95" s="357">
        <f t="shared" ref="K95:R96" si="17">C$68</f>
        <v>2.92E-2</v>
      </c>
      <c r="L95" s="355">
        <f t="shared" si="17"/>
        <v>2.7199999999999998E-2</v>
      </c>
      <c r="M95" s="355">
        <f t="shared" si="17"/>
        <v>2.5499999999999998E-2</v>
      </c>
      <c r="N95" s="355">
        <f t="shared" si="17"/>
        <v>2.3800000000000002E-2</v>
      </c>
      <c r="O95" s="355">
        <f t="shared" si="17"/>
        <v>2.2200000000000001E-2</v>
      </c>
      <c r="P95" s="355">
        <f t="shared" si="17"/>
        <v>1.9099999999999999E-2</v>
      </c>
      <c r="Q95" s="355">
        <f t="shared" si="17"/>
        <v>1.5800000000000002E-2</v>
      </c>
      <c r="R95" s="355">
        <f t="shared" si="17"/>
        <v>1.09E-2</v>
      </c>
      <c r="S95" s="464"/>
      <c r="T95" s="465"/>
    </row>
    <row r="96" spans="1:20">
      <c r="A96" s="43" t="s">
        <v>65</v>
      </c>
      <c r="B96" s="54" t="s">
        <v>109</v>
      </c>
      <c r="C96" s="258">
        <v>6.8000000000000005E-2</v>
      </c>
      <c r="D96" s="259">
        <v>0.44359999999999999</v>
      </c>
      <c r="E96" s="260">
        <v>0.625</v>
      </c>
      <c r="F96" s="260">
        <v>0.374</v>
      </c>
      <c r="G96" s="283">
        <v>2014</v>
      </c>
      <c r="H96" s="284" t="str">
        <f t="shared" si="6"/>
        <v>£m 09/10</v>
      </c>
      <c r="I96" s="284" t="s">
        <v>84</v>
      </c>
      <c r="J96" s="348" t="s">
        <v>97</v>
      </c>
      <c r="K96" s="357">
        <f t="shared" si="17"/>
        <v>2.92E-2</v>
      </c>
      <c r="L96" s="355">
        <f t="shared" si="17"/>
        <v>2.7199999999999998E-2</v>
      </c>
      <c r="M96" s="355">
        <f t="shared" si="17"/>
        <v>2.5499999999999998E-2</v>
      </c>
      <c r="N96" s="355">
        <f t="shared" si="17"/>
        <v>2.3800000000000002E-2</v>
      </c>
      <c r="O96" s="355">
        <f t="shared" si="17"/>
        <v>2.2200000000000001E-2</v>
      </c>
      <c r="P96" s="355">
        <f t="shared" si="17"/>
        <v>1.9099999999999999E-2</v>
      </c>
      <c r="Q96" s="355">
        <f t="shared" si="17"/>
        <v>1.5800000000000002E-2</v>
      </c>
      <c r="R96" s="355">
        <f t="shared" si="17"/>
        <v>1.09E-2</v>
      </c>
      <c r="S96" s="464"/>
      <c r="T96" s="465"/>
    </row>
    <row r="97" spans="1:20">
      <c r="A97" s="43" t="s">
        <v>60</v>
      </c>
      <c r="B97" s="54" t="s">
        <v>110</v>
      </c>
      <c r="C97" s="258">
        <v>7.0000000000000007E-2</v>
      </c>
      <c r="D97" s="259">
        <v>0.46889999999999998</v>
      </c>
      <c r="E97" s="260">
        <v>0.6</v>
      </c>
      <c r="F97" s="260">
        <v>0.85</v>
      </c>
      <c r="G97" s="283">
        <v>2014</v>
      </c>
      <c r="H97" s="284" t="str">
        <f t="shared" si="6"/>
        <v>£m 09/10</v>
      </c>
      <c r="I97" s="284" t="s">
        <v>84</v>
      </c>
      <c r="J97" s="348" t="s">
        <v>97</v>
      </c>
      <c r="K97" s="357">
        <f t="shared" ref="K97:R99" si="18">C$66</f>
        <v>2.92E-2</v>
      </c>
      <c r="L97" s="355">
        <f t="shared" si="18"/>
        <v>2.7199999999999998E-2</v>
      </c>
      <c r="M97" s="355">
        <f t="shared" si="18"/>
        <v>2.5499999999999998E-2</v>
      </c>
      <c r="N97" s="355">
        <f t="shared" si="18"/>
        <v>2.3800000000000002E-2</v>
      </c>
      <c r="O97" s="355">
        <f t="shared" si="18"/>
        <v>2.2200000000000001E-2</v>
      </c>
      <c r="P97" s="355">
        <f t="shared" si="18"/>
        <v>1.9099999999999999E-2</v>
      </c>
      <c r="Q97" s="355">
        <f t="shared" si="18"/>
        <v>1.5800000000000002E-2</v>
      </c>
      <c r="R97" s="355">
        <f t="shared" si="18"/>
        <v>1.09E-2</v>
      </c>
      <c r="S97" s="464"/>
      <c r="T97" s="465"/>
    </row>
    <row r="98" spans="1:20">
      <c r="A98" s="43" t="s">
        <v>60</v>
      </c>
      <c r="B98" s="54" t="s">
        <v>111</v>
      </c>
      <c r="C98" s="258">
        <v>7.0000000000000007E-2</v>
      </c>
      <c r="D98" s="259">
        <v>0.46889999999999998</v>
      </c>
      <c r="E98" s="260">
        <v>0.6</v>
      </c>
      <c r="F98" s="260">
        <v>0.27900000000000003</v>
      </c>
      <c r="G98" s="283">
        <v>2014</v>
      </c>
      <c r="H98" s="284" t="str">
        <f>VLOOKUP($A98,$E$54:$F$57,2,FALSE)</f>
        <v>£m 09/10</v>
      </c>
      <c r="I98" s="284" t="s">
        <v>84</v>
      </c>
      <c r="J98" s="348" t="s">
        <v>97</v>
      </c>
      <c r="K98" s="357">
        <f t="shared" si="18"/>
        <v>2.92E-2</v>
      </c>
      <c r="L98" s="355">
        <f t="shared" si="18"/>
        <v>2.7199999999999998E-2</v>
      </c>
      <c r="M98" s="355">
        <f t="shared" si="18"/>
        <v>2.5499999999999998E-2</v>
      </c>
      <c r="N98" s="355">
        <f t="shared" si="18"/>
        <v>2.3800000000000002E-2</v>
      </c>
      <c r="O98" s="355">
        <f t="shared" si="18"/>
        <v>2.2200000000000001E-2</v>
      </c>
      <c r="P98" s="355">
        <f t="shared" si="18"/>
        <v>1.9099999999999999E-2</v>
      </c>
      <c r="Q98" s="355">
        <f t="shared" si="18"/>
        <v>1.5800000000000002E-2</v>
      </c>
      <c r="R98" s="355">
        <f t="shared" si="18"/>
        <v>1.09E-2</v>
      </c>
      <c r="S98" s="464"/>
      <c r="T98" s="465"/>
    </row>
    <row r="99" spans="1:20">
      <c r="A99" s="43" t="s">
        <v>60</v>
      </c>
      <c r="B99" s="54" t="s">
        <v>112</v>
      </c>
      <c r="C99" s="258">
        <v>7.0000000000000007E-2</v>
      </c>
      <c r="D99" s="259">
        <v>0.5</v>
      </c>
      <c r="E99" s="260">
        <v>0.55000000000000004</v>
      </c>
      <c r="F99" s="260">
        <v>0.9</v>
      </c>
      <c r="G99" s="283">
        <v>2014</v>
      </c>
      <c r="H99" s="284" t="str">
        <f>VLOOKUP($A99,$E$54:$F$57,2,FALSE)</f>
        <v>£m 09/10</v>
      </c>
      <c r="I99" s="284" t="s">
        <v>96</v>
      </c>
      <c r="J99" s="348" t="s">
        <v>97</v>
      </c>
      <c r="K99" s="357">
        <f t="shared" si="18"/>
        <v>2.92E-2</v>
      </c>
      <c r="L99" s="355">
        <f t="shared" si="18"/>
        <v>2.7199999999999998E-2</v>
      </c>
      <c r="M99" s="355">
        <f t="shared" si="18"/>
        <v>2.5499999999999998E-2</v>
      </c>
      <c r="N99" s="355">
        <f t="shared" si="18"/>
        <v>2.3800000000000002E-2</v>
      </c>
      <c r="O99" s="355">
        <f t="shared" si="18"/>
        <v>2.2200000000000001E-2</v>
      </c>
      <c r="P99" s="355">
        <f t="shared" si="18"/>
        <v>1.9099999999999999E-2</v>
      </c>
      <c r="Q99" s="355">
        <f t="shared" si="18"/>
        <v>1.5800000000000002E-2</v>
      </c>
      <c r="R99" s="355">
        <f t="shared" si="18"/>
        <v>1.09E-2</v>
      </c>
      <c r="S99" s="464"/>
      <c r="T99" s="465"/>
    </row>
    <row r="100" spans="1:20">
      <c r="A100" s="43" t="s">
        <v>60</v>
      </c>
      <c r="B100" s="55" t="s">
        <v>71</v>
      </c>
      <c r="C100" s="261">
        <v>7.0000000000000007E-2</v>
      </c>
      <c r="D100" s="262">
        <v>0.5</v>
      </c>
      <c r="E100" s="263">
        <v>0.55000000000000004</v>
      </c>
      <c r="F100" s="263">
        <v>0.9</v>
      </c>
      <c r="G100" s="272">
        <v>2014</v>
      </c>
      <c r="H100" s="273" t="str">
        <f>VLOOKUP($A100,$E$54:$F$57,2,FALSE)</f>
        <v>£m 09/10</v>
      </c>
      <c r="I100" s="273" t="s">
        <v>96</v>
      </c>
      <c r="J100" s="348" t="s">
        <v>97</v>
      </c>
      <c r="K100" s="358">
        <f t="shared" ref="K100:R100" si="19">C$65</f>
        <v>2.92E-2</v>
      </c>
      <c r="L100" s="356">
        <f t="shared" si="19"/>
        <v>2.5000000000000001E-2</v>
      </c>
      <c r="M100" s="356">
        <f t="shared" si="19"/>
        <v>2.1499999999999998E-2</v>
      </c>
      <c r="N100" s="356">
        <f t="shared" si="19"/>
        <v>1.7899999999999999E-2</v>
      </c>
      <c r="O100" s="356">
        <f t="shared" si="19"/>
        <v>1.5100000000000001E-2</v>
      </c>
      <c r="P100" s="356">
        <f t="shared" si="19"/>
        <v>1.1599999999999999E-2</v>
      </c>
      <c r="Q100" s="356">
        <f t="shared" si="19"/>
        <v>1.0200000000000001E-2</v>
      </c>
      <c r="R100" s="356">
        <f t="shared" si="19"/>
        <v>7.6E-3</v>
      </c>
      <c r="S100" s="466"/>
      <c r="T100" s="467"/>
    </row>
    <row r="101" spans="1:20">
      <c r="I101" s="49"/>
    </row>
    <row r="102" spans="1:20">
      <c r="I102" s="49"/>
    </row>
    <row r="103" spans="1:20">
      <c r="I103" s="49"/>
    </row>
    <row r="104" spans="1:20">
      <c r="B104" s="6" t="s">
        <v>113</v>
      </c>
      <c r="D104" s="249"/>
      <c r="E104" s="249"/>
      <c r="F104" s="249"/>
      <c r="G104" s="249"/>
      <c r="H104" s="249"/>
      <c r="I104" s="249"/>
      <c r="J104" s="249"/>
    </row>
    <row r="105" spans="1:20">
      <c r="B105" s="6"/>
      <c r="C105" s="89">
        <v>2014</v>
      </c>
      <c r="D105" s="90">
        <f>C105+1</f>
        <v>2015</v>
      </c>
      <c r="E105" s="90">
        <f t="shared" ref="E105:J105" si="20">D105+1</f>
        <v>2016</v>
      </c>
      <c r="F105" s="90">
        <f>E105+1</f>
        <v>2017</v>
      </c>
      <c r="G105" s="90">
        <f t="shared" si="20"/>
        <v>2018</v>
      </c>
      <c r="H105" s="90">
        <f t="shared" si="20"/>
        <v>2019</v>
      </c>
      <c r="I105" s="90">
        <f t="shared" si="20"/>
        <v>2020</v>
      </c>
      <c r="J105" s="90">
        <f t="shared" si="20"/>
        <v>2021</v>
      </c>
    </row>
    <row r="106" spans="1:20">
      <c r="B106" s="253" t="s">
        <v>101</v>
      </c>
      <c r="C106" s="250">
        <v>0.5</v>
      </c>
      <c r="D106" s="250">
        <v>0.5714285714285714</v>
      </c>
      <c r="E106" s="250">
        <v>0.64285714285714279</v>
      </c>
      <c r="F106" s="250">
        <v>0.71428571428571419</v>
      </c>
      <c r="G106" s="250">
        <v>0.78571428571428559</v>
      </c>
      <c r="H106" s="250">
        <v>0.85714285714285698</v>
      </c>
      <c r="I106" s="250">
        <v>0.92857142857142838</v>
      </c>
      <c r="J106" s="251">
        <v>1</v>
      </c>
    </row>
    <row r="107" spans="1:20">
      <c r="B107" s="254" t="s">
        <v>102</v>
      </c>
      <c r="C107" s="175">
        <v>0.5</v>
      </c>
      <c r="D107" s="175">
        <v>0.5714285714285714</v>
      </c>
      <c r="E107" s="175">
        <v>0.64285714285714279</v>
      </c>
      <c r="F107" s="175">
        <v>0.71428571428571419</v>
      </c>
      <c r="G107" s="175">
        <v>0.78571428571428559</v>
      </c>
      <c r="H107" s="175">
        <v>0.85714285714285698</v>
      </c>
      <c r="I107" s="175">
        <v>0.92857142857142838</v>
      </c>
      <c r="J107" s="176">
        <v>1</v>
      </c>
    </row>
    <row r="108" spans="1:20">
      <c r="B108" s="254" t="s">
        <v>103</v>
      </c>
      <c r="C108" s="175">
        <v>0.5</v>
      </c>
      <c r="D108" s="175">
        <v>0.5714285714285714</v>
      </c>
      <c r="E108" s="175">
        <v>0.64285714285714279</v>
      </c>
      <c r="F108" s="175">
        <v>0.71428571428571419</v>
      </c>
      <c r="G108" s="175">
        <v>0.78571428571428559</v>
      </c>
      <c r="H108" s="175">
        <v>0.85714285714285698</v>
      </c>
      <c r="I108" s="175">
        <v>0.92857142857142838</v>
      </c>
      <c r="J108" s="176">
        <v>1</v>
      </c>
    </row>
    <row r="109" spans="1:20">
      <c r="B109" s="254" t="s">
        <v>104</v>
      </c>
      <c r="C109" s="175">
        <v>0.5</v>
      </c>
      <c r="D109" s="175">
        <v>0.5714285714285714</v>
      </c>
      <c r="E109" s="175">
        <v>0.64285714285714279</v>
      </c>
      <c r="F109" s="175">
        <v>0.71428571428571419</v>
      </c>
      <c r="G109" s="175">
        <v>0.78571428571428559</v>
      </c>
      <c r="H109" s="175">
        <v>0.85714285714285698</v>
      </c>
      <c r="I109" s="175">
        <v>0.92857142857142838</v>
      </c>
      <c r="J109" s="176">
        <v>1</v>
      </c>
    </row>
    <row r="110" spans="1:20">
      <c r="B110" s="254" t="s">
        <v>2</v>
      </c>
      <c r="C110" s="175">
        <v>0.5</v>
      </c>
      <c r="D110" s="175">
        <v>0.5714285714285714</v>
      </c>
      <c r="E110" s="175">
        <v>0.64285714285714279</v>
      </c>
      <c r="F110" s="175">
        <v>0.71428571428571419</v>
      </c>
      <c r="G110" s="175">
        <v>0.78571428571428559</v>
      </c>
      <c r="H110" s="175">
        <v>0.85714285714285698</v>
      </c>
      <c r="I110" s="175">
        <v>0.92857142857142838</v>
      </c>
      <c r="J110" s="176">
        <v>1</v>
      </c>
    </row>
    <row r="111" spans="1:20">
      <c r="B111" s="254" t="s">
        <v>105</v>
      </c>
      <c r="C111" s="175">
        <v>0.5</v>
      </c>
      <c r="D111" s="175">
        <v>0.5714285714285714</v>
      </c>
      <c r="E111" s="175">
        <v>0.64285714285714279</v>
      </c>
      <c r="F111" s="175">
        <v>0.71428571428571419</v>
      </c>
      <c r="G111" s="175">
        <v>0.78571428571428559</v>
      </c>
      <c r="H111" s="175">
        <v>0.85714285714285698</v>
      </c>
      <c r="I111" s="175">
        <v>0.92857142857142838</v>
      </c>
      <c r="J111" s="176">
        <v>1</v>
      </c>
    </row>
    <row r="112" spans="1:20">
      <c r="B112" s="254" t="s">
        <v>106</v>
      </c>
      <c r="C112" s="175">
        <v>0.5</v>
      </c>
      <c r="D112" s="175">
        <v>0.5714285714285714</v>
      </c>
      <c r="E112" s="175">
        <v>0.64285714285714279</v>
      </c>
      <c r="F112" s="175">
        <v>0.71428571428571419</v>
      </c>
      <c r="G112" s="175">
        <v>0.78571428571428559</v>
      </c>
      <c r="H112" s="175">
        <v>0.85714285714285698</v>
      </c>
      <c r="I112" s="175">
        <v>0.92857142857142838</v>
      </c>
      <c r="J112" s="176">
        <v>1</v>
      </c>
    </row>
    <row r="113" spans="2:15">
      <c r="B113" s="344" t="s">
        <v>107</v>
      </c>
      <c r="C113" s="345">
        <v>0.5</v>
      </c>
      <c r="D113" s="345">
        <v>0.5714285714285714</v>
      </c>
      <c r="E113" s="345">
        <v>0.64285714285714279</v>
      </c>
      <c r="F113" s="345">
        <v>0.71428571428571419</v>
      </c>
      <c r="G113" s="345">
        <v>0.78571428571428559</v>
      </c>
      <c r="H113" s="345">
        <v>0.85714285714285698</v>
      </c>
      <c r="I113" s="345">
        <v>0.92857142857142838</v>
      </c>
      <c r="J113" s="346">
        <v>1</v>
      </c>
    </row>
    <row r="114" spans="2:15">
      <c r="B114" s="254" t="s">
        <v>108</v>
      </c>
      <c r="C114" s="175">
        <v>0.9</v>
      </c>
      <c r="D114" s="175">
        <v>0.9</v>
      </c>
      <c r="E114" s="175">
        <v>0.9</v>
      </c>
      <c r="F114" s="175">
        <v>0.9</v>
      </c>
      <c r="G114" s="175">
        <v>0.9</v>
      </c>
      <c r="H114" s="175">
        <v>0.9</v>
      </c>
      <c r="I114" s="175">
        <v>0.9</v>
      </c>
      <c r="J114" s="176">
        <v>0.9</v>
      </c>
    </row>
    <row r="115" spans="2:15">
      <c r="B115" s="255" t="s">
        <v>109</v>
      </c>
      <c r="C115" s="471"/>
      <c r="D115" s="471"/>
      <c r="E115" s="471"/>
      <c r="F115" s="471"/>
      <c r="G115" s="471"/>
      <c r="H115" s="471"/>
      <c r="I115" s="471"/>
      <c r="J115" s="471"/>
    </row>
    <row r="116" spans="2:15">
      <c r="B116" s="332"/>
      <c r="C116" s="381"/>
      <c r="D116" s="381"/>
      <c r="E116" s="381"/>
      <c r="F116" s="381"/>
      <c r="G116" s="381"/>
      <c r="H116" s="381"/>
      <c r="I116" s="381"/>
      <c r="J116" s="381"/>
      <c r="M116" s="18"/>
      <c r="N116" s="18"/>
      <c r="O116" s="18"/>
    </row>
    <row r="117" spans="2:15">
      <c r="B117" s="332"/>
      <c r="C117" s="381"/>
      <c r="D117" s="381"/>
      <c r="E117" s="381"/>
      <c r="F117" s="381"/>
      <c r="G117" s="381"/>
      <c r="H117" s="381"/>
      <c r="I117" s="381"/>
      <c r="J117" s="381"/>
      <c r="K117" s="300"/>
      <c r="L117" s="300"/>
      <c r="M117" s="18"/>
      <c r="N117" s="18"/>
      <c r="O117" s="18"/>
    </row>
    <row r="118" spans="2:15">
      <c r="B118" s="391" t="s">
        <v>114</v>
      </c>
      <c r="C118" s="89">
        <v>2014</v>
      </c>
      <c r="D118" s="90">
        <f t="shared" ref="D118:L118" si="21">C118+1</f>
        <v>2015</v>
      </c>
      <c r="E118" s="90">
        <f t="shared" si="21"/>
        <v>2016</v>
      </c>
      <c r="F118" s="90">
        <f t="shared" si="21"/>
        <v>2017</v>
      </c>
      <c r="G118" s="90">
        <f t="shared" si="21"/>
        <v>2018</v>
      </c>
      <c r="H118" s="90">
        <f t="shared" si="21"/>
        <v>2019</v>
      </c>
      <c r="I118" s="90">
        <f t="shared" si="21"/>
        <v>2020</v>
      </c>
      <c r="J118" s="90">
        <f t="shared" si="21"/>
        <v>2021</v>
      </c>
      <c r="K118" s="90">
        <f t="shared" si="21"/>
        <v>2022</v>
      </c>
      <c r="L118" s="152">
        <f t="shared" si="21"/>
        <v>2023</v>
      </c>
      <c r="M118" s="18"/>
      <c r="N118" s="18"/>
      <c r="O118" s="18"/>
    </row>
    <row r="119" spans="2:15">
      <c r="B119" s="382" t="s">
        <v>83</v>
      </c>
      <c r="C119" s="468"/>
      <c r="D119" s="469"/>
      <c r="E119" s="384">
        <v>1.5575632164737283</v>
      </c>
      <c r="F119" s="384">
        <v>1.4734141240658321</v>
      </c>
      <c r="G119" s="384">
        <v>1.4689588897025405</v>
      </c>
      <c r="H119" s="384">
        <v>1.4707200530126929</v>
      </c>
      <c r="I119" s="384">
        <v>1.4674716260161711</v>
      </c>
      <c r="J119" s="384">
        <v>1.4486206224386007</v>
      </c>
      <c r="K119" s="384">
        <v>1.4956798325868756</v>
      </c>
      <c r="L119" s="385">
        <v>1.4397148718051931</v>
      </c>
      <c r="M119" s="18"/>
      <c r="N119" s="18"/>
      <c r="O119" s="18"/>
    </row>
    <row r="120" spans="2:15">
      <c r="B120" s="382" t="s">
        <v>86</v>
      </c>
      <c r="C120" s="470"/>
      <c r="D120" s="471"/>
      <c r="E120" s="386">
        <v>-0.65871781800535345</v>
      </c>
      <c r="F120" s="386">
        <v>-0.63543772576063684</v>
      </c>
      <c r="G120" s="386">
        <v>-0.58907862874233818</v>
      </c>
      <c r="H120" s="386">
        <v>-0.58178188190178026</v>
      </c>
      <c r="I120" s="386">
        <v>-0.56823918867341305</v>
      </c>
      <c r="J120" s="386">
        <v>-0.51933170333654122</v>
      </c>
      <c r="K120" s="386">
        <v>-0.47962665852661612</v>
      </c>
      <c r="L120" s="387">
        <v>-0.4656874701170608</v>
      </c>
      <c r="M120" s="18"/>
      <c r="N120" s="18"/>
      <c r="O120" s="18"/>
    </row>
    <row r="121" spans="2:15">
      <c r="B121" s="382" t="s">
        <v>87</v>
      </c>
      <c r="C121" s="470"/>
      <c r="D121" s="471"/>
      <c r="E121" s="386">
        <v>-0.86626036283610952</v>
      </c>
      <c r="F121" s="386">
        <v>-0.81019773780890636</v>
      </c>
      <c r="G121" s="386">
        <v>-0.78919084241395188</v>
      </c>
      <c r="H121" s="386">
        <v>-0.79061873066036981</v>
      </c>
      <c r="I121" s="386">
        <v>-0.74432653414361061</v>
      </c>
      <c r="J121" s="386">
        <v>-0.70697274816976396</v>
      </c>
      <c r="K121" s="386">
        <v>-0.65350946162011747</v>
      </c>
      <c r="L121" s="387">
        <v>-0.66429758885743451</v>
      </c>
      <c r="M121" s="18"/>
      <c r="N121" s="18"/>
      <c r="O121" s="18"/>
    </row>
    <row r="122" spans="2:15">
      <c r="B122" s="382" t="s">
        <v>88</v>
      </c>
      <c r="C122" s="470"/>
      <c r="D122" s="471"/>
      <c r="E122" s="386">
        <v>-3.2612134183503572</v>
      </c>
      <c r="F122" s="386">
        <v>-3.3462554451402173</v>
      </c>
      <c r="G122" s="386">
        <v>-3.1732919768141143</v>
      </c>
      <c r="H122" s="386">
        <v>-3.1232404745251841</v>
      </c>
      <c r="I122" s="386">
        <v>-3.0767551306224106</v>
      </c>
      <c r="J122" s="386">
        <v>-2.9342177182087767</v>
      </c>
      <c r="K122" s="386">
        <v>-2.8825938479182072</v>
      </c>
      <c r="L122" s="387">
        <v>-2.7237011003750218</v>
      </c>
      <c r="M122" s="18"/>
      <c r="N122" s="18"/>
      <c r="O122" s="18"/>
    </row>
    <row r="123" spans="2:15">
      <c r="B123" s="382" t="s">
        <v>89</v>
      </c>
      <c r="C123" s="470"/>
      <c r="D123" s="471"/>
      <c r="E123" s="386">
        <v>-2.4260972367898193</v>
      </c>
      <c r="F123" s="386">
        <v>-2.3690383662844163</v>
      </c>
      <c r="G123" s="386">
        <v>-2.2433276600060932</v>
      </c>
      <c r="H123" s="386">
        <v>-2.1466020621213828</v>
      </c>
      <c r="I123" s="386">
        <v>-2.174009678716605</v>
      </c>
      <c r="J123" s="386">
        <v>-2.0538927838998693</v>
      </c>
      <c r="K123" s="386">
        <v>-1.9044581231060691</v>
      </c>
      <c r="L123" s="387">
        <v>-1.8008611131009082</v>
      </c>
      <c r="M123" s="18"/>
      <c r="N123" s="18"/>
      <c r="O123" s="18"/>
    </row>
    <row r="124" spans="2:15">
      <c r="B124" s="382" t="s">
        <v>90</v>
      </c>
      <c r="C124" s="470"/>
      <c r="D124" s="471"/>
      <c r="E124" s="386">
        <v>-2.1861012409352765</v>
      </c>
      <c r="F124" s="386">
        <v>-2.3820447425774849</v>
      </c>
      <c r="G124" s="386">
        <v>-2.2418672366929897</v>
      </c>
      <c r="H124" s="386">
        <v>-2.1147812646907029</v>
      </c>
      <c r="I124" s="386">
        <v>-2.0146177086326591</v>
      </c>
      <c r="J124" s="386">
        <v>-1.9421313262105093</v>
      </c>
      <c r="K124" s="386">
        <v>-1.9248856430948595</v>
      </c>
      <c r="L124" s="387">
        <v>-1.8464451304225615</v>
      </c>
      <c r="M124" s="18"/>
      <c r="N124" s="18"/>
      <c r="O124" s="18"/>
    </row>
    <row r="125" spans="2:15">
      <c r="B125" s="382" t="s">
        <v>91</v>
      </c>
      <c r="C125" s="470"/>
      <c r="D125" s="471"/>
      <c r="E125" s="386">
        <v>-1.8633532543800757</v>
      </c>
      <c r="F125" s="386">
        <v>-1.8182980405067262</v>
      </c>
      <c r="G125" s="386">
        <v>-1.83946756302578</v>
      </c>
      <c r="H125" s="386">
        <v>-1.7415973428180247</v>
      </c>
      <c r="I125" s="386">
        <v>-1.6798002111470465</v>
      </c>
      <c r="J125" s="386">
        <v>-1.5974456358596774</v>
      </c>
      <c r="K125" s="386">
        <v>-1.5016396120831343</v>
      </c>
      <c r="L125" s="387">
        <v>-1.4453638876860204</v>
      </c>
      <c r="M125" s="18"/>
      <c r="N125" s="18"/>
      <c r="O125" s="18"/>
    </row>
    <row r="126" spans="2:15">
      <c r="B126" s="382" t="s">
        <v>92</v>
      </c>
      <c r="C126" s="470"/>
      <c r="D126" s="471"/>
      <c r="E126" s="386">
        <v>-2.1317145269512103</v>
      </c>
      <c r="F126" s="386">
        <v>-2.193973633026753</v>
      </c>
      <c r="G126" s="386">
        <v>-1.9869010217130036</v>
      </c>
      <c r="H126" s="386">
        <v>-1.8037552784318813</v>
      </c>
      <c r="I126" s="386">
        <v>-1.7767942495618843</v>
      </c>
      <c r="J126" s="386">
        <v>-1.7901472583807538</v>
      </c>
      <c r="K126" s="386">
        <v>-1.6444113686346382</v>
      </c>
      <c r="L126" s="387">
        <v>-1.467384504290556</v>
      </c>
      <c r="M126" s="18"/>
      <c r="N126" s="18"/>
      <c r="O126" s="18"/>
    </row>
    <row r="127" spans="2:15">
      <c r="B127" s="382" t="s">
        <v>93</v>
      </c>
      <c r="C127" s="470"/>
      <c r="D127" s="471"/>
      <c r="E127" s="386">
        <v>0.16599721814464838</v>
      </c>
      <c r="F127" s="386">
        <v>0.16631900606776751</v>
      </c>
      <c r="G127" s="386">
        <v>0.16554337895881124</v>
      </c>
      <c r="H127" s="386">
        <v>0.16569741136821181</v>
      </c>
      <c r="I127" s="386">
        <v>0.16622630759870036</v>
      </c>
      <c r="J127" s="386">
        <v>0.16380302414374548</v>
      </c>
      <c r="K127" s="386">
        <v>0.16593344617950709</v>
      </c>
      <c r="L127" s="387">
        <v>0.16036688822048883</v>
      </c>
      <c r="M127" s="18"/>
      <c r="N127" s="18"/>
      <c r="O127" s="18"/>
    </row>
    <row r="128" spans="2:15">
      <c r="B128" s="382" t="s">
        <v>94</v>
      </c>
      <c r="C128" s="470"/>
      <c r="D128" s="471"/>
      <c r="E128" s="386">
        <v>0.3648271976377423</v>
      </c>
      <c r="F128" s="386">
        <v>0.37109083837102003</v>
      </c>
      <c r="G128" s="386">
        <v>0.36071859106606846</v>
      </c>
      <c r="H128" s="386">
        <v>0.35927814835295946</v>
      </c>
      <c r="I128" s="386">
        <v>0.3227419487574148</v>
      </c>
      <c r="J128" s="386">
        <v>0.32139075529498529</v>
      </c>
      <c r="K128" s="386">
        <v>0.32876178406363676</v>
      </c>
      <c r="L128" s="387">
        <v>0.31920430794598709</v>
      </c>
      <c r="M128" s="18"/>
      <c r="N128" s="18"/>
      <c r="O128" s="18"/>
    </row>
    <row r="129" spans="2:15">
      <c r="B129" s="382" t="s">
        <v>95</v>
      </c>
      <c r="C129" s="470"/>
      <c r="D129" s="471"/>
      <c r="E129" s="386">
        <v>7.1281196754416492</v>
      </c>
      <c r="F129" s="386">
        <v>6.9674138399666772</v>
      </c>
      <c r="G129" s="386">
        <v>6.2034025893135132</v>
      </c>
      <c r="H129" s="386">
        <v>6.3085978915797085</v>
      </c>
      <c r="I129" s="386">
        <v>6.2376648400128394</v>
      </c>
      <c r="J129" s="386">
        <v>6.4865819943041139</v>
      </c>
      <c r="K129" s="386">
        <v>6.8152516624832584</v>
      </c>
      <c r="L129" s="387">
        <v>6.6271056201039169</v>
      </c>
      <c r="M129" s="18"/>
      <c r="N129" s="18"/>
      <c r="O129" s="18"/>
    </row>
    <row r="130" spans="2:15">
      <c r="B130" s="382" t="s">
        <v>98</v>
      </c>
      <c r="C130" s="470"/>
      <c r="D130" s="471"/>
      <c r="E130" s="386">
        <v>6.5079014730517413</v>
      </c>
      <c r="F130" s="386">
        <v>6.5166167406950333</v>
      </c>
      <c r="G130" s="386">
        <v>6.3292456496722922</v>
      </c>
      <c r="H130" s="386">
        <v>6.4407397408462082</v>
      </c>
      <c r="I130" s="386">
        <v>6.6367331985058957</v>
      </c>
      <c r="J130" s="386">
        <v>6.7568163761394304</v>
      </c>
      <c r="K130" s="386">
        <v>6.6961234445143969</v>
      </c>
      <c r="L130" s="387">
        <v>6.7647427548792596</v>
      </c>
      <c r="M130" s="18"/>
      <c r="N130" s="18"/>
      <c r="O130" s="18"/>
    </row>
    <row r="131" spans="2:15">
      <c r="B131" s="382" t="s">
        <v>99</v>
      </c>
      <c r="C131" s="470"/>
      <c r="D131" s="471"/>
      <c r="E131" s="386">
        <v>3.6763138465229663</v>
      </c>
      <c r="F131" s="386">
        <v>3.6748350873956013</v>
      </c>
      <c r="G131" s="386">
        <v>3.4998529635433906</v>
      </c>
      <c r="H131" s="386">
        <v>3.724685546648324</v>
      </c>
      <c r="I131" s="386">
        <v>3.4121739487309477</v>
      </c>
      <c r="J131" s="386">
        <v>3.4202241027689042</v>
      </c>
      <c r="K131" s="386">
        <v>3.3053549439575329</v>
      </c>
      <c r="L131" s="387">
        <v>3.3633285641010966</v>
      </c>
      <c r="M131" s="18"/>
      <c r="N131" s="18"/>
      <c r="O131" s="18"/>
    </row>
    <row r="132" spans="2:15">
      <c r="B132" s="382" t="s">
        <v>100</v>
      </c>
      <c r="C132" s="470"/>
      <c r="D132" s="471"/>
      <c r="E132" s="386">
        <v>5.3762701961708466</v>
      </c>
      <c r="F132" s="386">
        <v>5.3775969760840585</v>
      </c>
      <c r="G132" s="386">
        <v>5.2618102801807671</v>
      </c>
      <c r="H132" s="386">
        <v>5.360849180672294</v>
      </c>
      <c r="I132" s="386">
        <v>5.2665238228731912</v>
      </c>
      <c r="J132" s="386">
        <v>5.3271179030285305</v>
      </c>
      <c r="K132" s="386">
        <v>5.3223294006601192</v>
      </c>
      <c r="L132" s="387">
        <v>5.5699880746272257</v>
      </c>
      <c r="M132" s="18"/>
      <c r="N132" s="18"/>
      <c r="O132" s="18"/>
    </row>
    <row r="133" spans="2:15">
      <c r="B133" s="382" t="s">
        <v>101</v>
      </c>
      <c r="C133" s="388">
        <v>1.4371556068940596</v>
      </c>
      <c r="D133" s="386">
        <v>1.3718015630879741</v>
      </c>
      <c r="E133" s="386">
        <v>1.3507660107019517</v>
      </c>
      <c r="F133" s="386">
        <v>1.356812198977974</v>
      </c>
      <c r="G133" s="386">
        <v>1.3598136386487443</v>
      </c>
      <c r="H133" s="386">
        <v>1.3501475065962032</v>
      </c>
      <c r="I133" s="386">
        <v>1.3298433305384654</v>
      </c>
      <c r="J133" s="386">
        <v>1.3174540960763355</v>
      </c>
      <c r="K133" s="471"/>
      <c r="L133" s="472"/>
      <c r="M133" s="18"/>
      <c r="N133" s="18"/>
      <c r="O133" s="18"/>
    </row>
    <row r="134" spans="2:15">
      <c r="B134" s="382" t="s">
        <v>102</v>
      </c>
      <c r="C134" s="388">
        <v>1.2224510767557433</v>
      </c>
      <c r="D134" s="386">
        <v>1.2198157429394254</v>
      </c>
      <c r="E134" s="386">
        <v>1.2942164825881293</v>
      </c>
      <c r="F134" s="386">
        <v>1.2596396269108345</v>
      </c>
      <c r="G134" s="386">
        <v>1.2840112184368913</v>
      </c>
      <c r="H134" s="386">
        <v>1.2678511857965422</v>
      </c>
      <c r="I134" s="386">
        <v>1.2592019055105816</v>
      </c>
      <c r="J134" s="386">
        <v>1.257376658609527</v>
      </c>
      <c r="K134" s="471"/>
      <c r="L134" s="472"/>
      <c r="M134" s="18"/>
      <c r="N134" s="18"/>
      <c r="O134" s="18"/>
    </row>
    <row r="135" spans="2:15">
      <c r="B135" s="382" t="s">
        <v>103</v>
      </c>
      <c r="C135" s="388">
        <v>0.82325002294811445</v>
      </c>
      <c r="D135" s="386">
        <v>0.82663571281128501</v>
      </c>
      <c r="E135" s="386">
        <v>0.79640504595610451</v>
      </c>
      <c r="F135" s="386">
        <v>0.78757021450124798</v>
      </c>
      <c r="G135" s="386">
        <v>0.81133252861207505</v>
      </c>
      <c r="H135" s="386">
        <v>0.81064228783969072</v>
      </c>
      <c r="I135" s="386">
        <v>0.80900368952296353</v>
      </c>
      <c r="J135" s="386">
        <v>0.78043276967968189</v>
      </c>
      <c r="K135" s="471"/>
      <c r="L135" s="472"/>
      <c r="M135" s="18"/>
      <c r="N135" s="18"/>
      <c r="O135" s="18"/>
    </row>
    <row r="136" spans="2:15">
      <c r="B136" s="382" t="s">
        <v>104</v>
      </c>
      <c r="C136" s="388">
        <v>1.0893959849781105</v>
      </c>
      <c r="D136" s="386">
        <v>1.027913194554035</v>
      </c>
      <c r="E136" s="386">
        <v>1.0066987144123654</v>
      </c>
      <c r="F136" s="386">
        <v>1.0192350900597893</v>
      </c>
      <c r="G136" s="386">
        <v>1.0341480780318344</v>
      </c>
      <c r="H136" s="386">
        <v>1.0204240792759967</v>
      </c>
      <c r="I136" s="386">
        <v>1.0137739549704501</v>
      </c>
      <c r="J136" s="386">
        <v>0.9898055017218621</v>
      </c>
      <c r="K136" s="471"/>
      <c r="L136" s="472"/>
      <c r="M136" s="18"/>
      <c r="N136" s="18"/>
      <c r="O136" s="18"/>
    </row>
    <row r="137" spans="2:15">
      <c r="B137" s="382" t="s">
        <v>2</v>
      </c>
      <c r="C137" s="388">
        <v>3.0675250143183739</v>
      </c>
      <c r="D137" s="386">
        <v>3.1629219417602221</v>
      </c>
      <c r="E137" s="386">
        <v>3.2156604222069194</v>
      </c>
      <c r="F137" s="386">
        <v>3.1773534622131239</v>
      </c>
      <c r="G137" s="386">
        <v>2.9925267771957293</v>
      </c>
      <c r="H137" s="386">
        <v>2.9953978987575276</v>
      </c>
      <c r="I137" s="386">
        <v>3.008780645638939</v>
      </c>
      <c r="J137" s="386">
        <v>3.0035530345258876</v>
      </c>
      <c r="K137" s="471"/>
      <c r="L137" s="472"/>
      <c r="M137" s="18"/>
      <c r="N137" s="18"/>
      <c r="O137" s="18"/>
    </row>
    <row r="138" spans="2:15">
      <c r="B138" s="382" t="s">
        <v>105</v>
      </c>
      <c r="C138" s="388">
        <v>2.1240897362733717</v>
      </c>
      <c r="D138" s="386">
        <v>2.0350723340362249</v>
      </c>
      <c r="E138" s="386">
        <v>1.9686998072928457</v>
      </c>
      <c r="F138" s="386">
        <v>2.0858456765056492</v>
      </c>
      <c r="G138" s="386">
        <v>2.1150393198028121</v>
      </c>
      <c r="H138" s="386">
        <v>2.0960407823683633</v>
      </c>
      <c r="I138" s="386">
        <v>1.9709648894580449</v>
      </c>
      <c r="J138" s="386">
        <v>1.9558237270696361</v>
      </c>
      <c r="K138" s="471"/>
      <c r="L138" s="472"/>
      <c r="M138" s="18"/>
      <c r="N138" s="18"/>
      <c r="O138" s="18"/>
    </row>
    <row r="139" spans="2:15">
      <c r="B139" s="382" t="s">
        <v>106</v>
      </c>
      <c r="C139" s="388">
        <v>4.3724011747736116</v>
      </c>
      <c r="D139" s="386">
        <v>4.1057641662653896</v>
      </c>
      <c r="E139" s="386">
        <v>4.0545669929819539</v>
      </c>
      <c r="F139" s="386">
        <v>4.1740927460581894</v>
      </c>
      <c r="G139" s="386">
        <v>4.2397101975440528</v>
      </c>
      <c r="H139" s="386">
        <v>4.2461477210751069</v>
      </c>
      <c r="I139" s="386">
        <v>4.1078523076276792</v>
      </c>
      <c r="J139" s="386">
        <v>4.0575944965475035</v>
      </c>
      <c r="K139" s="471"/>
      <c r="L139" s="472"/>
      <c r="M139" s="18"/>
      <c r="N139" s="18"/>
      <c r="O139" s="18"/>
    </row>
    <row r="140" spans="2:15">
      <c r="B140" s="382" t="s">
        <v>107</v>
      </c>
      <c r="C140" s="388">
        <v>1.3982776671905828</v>
      </c>
      <c r="D140" s="386">
        <v>1.3864649866746799</v>
      </c>
      <c r="E140" s="386">
        <v>1.3673040530931269</v>
      </c>
      <c r="F140" s="386">
        <v>1.3493453776780693</v>
      </c>
      <c r="G140" s="386">
        <v>1.3347777856873293</v>
      </c>
      <c r="H140" s="386">
        <v>1.3354887108693174</v>
      </c>
      <c r="I140" s="386">
        <v>1.3597799661606067</v>
      </c>
      <c r="J140" s="386">
        <v>1.3515240072037848</v>
      </c>
      <c r="K140" s="471"/>
      <c r="L140" s="472"/>
      <c r="M140" s="18"/>
      <c r="N140" s="18"/>
      <c r="O140" s="18"/>
    </row>
    <row r="141" spans="2:15">
      <c r="B141" s="382" t="s">
        <v>108</v>
      </c>
      <c r="C141" s="388">
        <v>-1.1295718210052885</v>
      </c>
      <c r="D141" s="386">
        <v>-1.1444007312827333</v>
      </c>
      <c r="E141" s="386">
        <v>-1.1763817360750841</v>
      </c>
      <c r="F141" s="386">
        <v>-1.5927557463957547</v>
      </c>
      <c r="G141" s="386">
        <v>-1.8565667598967899</v>
      </c>
      <c r="H141" s="386">
        <v>-1.2720416735170972</v>
      </c>
      <c r="I141" s="386">
        <v>-1.1039739947823479</v>
      </c>
      <c r="J141" s="386">
        <v>-1.018311326547777</v>
      </c>
      <c r="K141" s="471"/>
      <c r="L141" s="472"/>
      <c r="M141" s="18"/>
      <c r="N141" s="18"/>
      <c r="O141" s="18"/>
    </row>
    <row r="142" spans="2:15">
      <c r="B142" s="382" t="s">
        <v>109</v>
      </c>
      <c r="C142" s="388">
        <v>-0.43181154987245485</v>
      </c>
      <c r="D142" s="386">
        <v>-0.39947195996305995</v>
      </c>
      <c r="E142" s="386">
        <v>-0.34734317043598018</v>
      </c>
      <c r="F142" s="386">
        <v>-0.3193206524905472</v>
      </c>
      <c r="G142" s="386">
        <v>-0.31265626882301373</v>
      </c>
      <c r="H142" s="386">
        <v>-0.30799379948941219</v>
      </c>
      <c r="I142" s="386">
        <v>-0.32570922921081308</v>
      </c>
      <c r="J142" s="386">
        <v>-0.31552026220892354</v>
      </c>
      <c r="K142" s="471"/>
      <c r="L142" s="472"/>
      <c r="M142" s="18"/>
      <c r="N142" s="18"/>
      <c r="O142" s="18"/>
    </row>
    <row r="143" spans="2:15">
      <c r="B143" s="382" t="s">
        <v>110</v>
      </c>
      <c r="C143" s="388">
        <v>15.168246288518162</v>
      </c>
      <c r="D143" s="386">
        <v>16.275110005972994</v>
      </c>
      <c r="E143" s="386">
        <v>15.614702904478012</v>
      </c>
      <c r="F143" s="386">
        <v>14.911674359737152</v>
      </c>
      <c r="G143" s="386">
        <v>13.033415757853545</v>
      </c>
      <c r="H143" s="386">
        <v>12.556067765830047</v>
      </c>
      <c r="I143" s="386">
        <v>11.285100906339711</v>
      </c>
      <c r="J143" s="386">
        <v>9.8268179419485548</v>
      </c>
      <c r="K143" s="471"/>
      <c r="L143" s="472"/>
      <c r="M143" s="18"/>
      <c r="N143" s="18"/>
      <c r="O143" s="18"/>
    </row>
    <row r="144" spans="2:15">
      <c r="B144" s="382" t="s">
        <v>115</v>
      </c>
      <c r="C144" s="388">
        <v>0.93219394583370063</v>
      </c>
      <c r="D144" s="386">
        <v>0.89969793099769957</v>
      </c>
      <c r="E144" s="386">
        <v>0.87783267686821997</v>
      </c>
      <c r="F144" s="386">
        <v>0.87232109317784756</v>
      </c>
      <c r="G144" s="386">
        <v>0.89875958568159287</v>
      </c>
      <c r="H144" s="386">
        <v>0.82801710222961222</v>
      </c>
      <c r="I144" s="386">
        <v>0.88417658562860901</v>
      </c>
      <c r="J144" s="386">
        <v>0.89982415652833247</v>
      </c>
      <c r="K144" s="471"/>
      <c r="L144" s="472"/>
      <c r="M144" s="18"/>
      <c r="N144" s="18"/>
      <c r="O144" s="18"/>
    </row>
    <row r="145" spans="1:15">
      <c r="B145" s="382" t="s">
        <v>112</v>
      </c>
      <c r="C145" s="388">
        <v>10.952751093909903</v>
      </c>
      <c r="D145" s="386">
        <v>1.3412683602121493</v>
      </c>
      <c r="E145" s="386">
        <v>22.190179414419269</v>
      </c>
      <c r="F145" s="386">
        <v>7.0488483253947072</v>
      </c>
      <c r="G145" s="386">
        <v>6.9020695692988534</v>
      </c>
      <c r="H145" s="386">
        <v>6.9425238085580094</v>
      </c>
      <c r="I145" s="386">
        <v>7.0785069781779111</v>
      </c>
      <c r="J145" s="386">
        <v>5.2688524500291916</v>
      </c>
      <c r="K145" s="471"/>
      <c r="L145" s="472"/>
      <c r="M145" s="18"/>
      <c r="N145" s="18"/>
      <c r="O145" s="18"/>
    </row>
    <row r="146" spans="1:15">
      <c r="B146" s="383" t="s">
        <v>71</v>
      </c>
      <c r="C146" s="389">
        <v>4.7850556060781999</v>
      </c>
      <c r="D146" s="390">
        <v>4.9736597194598335</v>
      </c>
      <c r="E146" s="390">
        <v>5.6988662496343032</v>
      </c>
      <c r="F146" s="390">
        <v>3.7921077312788807</v>
      </c>
      <c r="G146" s="390">
        <v>2.8512563802087829</v>
      </c>
      <c r="H146" s="390">
        <v>2.8799765245720623</v>
      </c>
      <c r="I146" s="390">
        <v>2.9074703511454074</v>
      </c>
      <c r="J146" s="390">
        <v>2.8191074376225309</v>
      </c>
      <c r="K146" s="473"/>
      <c r="L146" s="474"/>
      <c r="M146" s="18"/>
      <c r="N146" s="18"/>
      <c r="O146" s="18"/>
    </row>
    <row r="147" spans="1:15">
      <c r="B147" s="18"/>
      <c r="C147" s="18"/>
      <c r="D147" s="18"/>
      <c r="E147" s="18"/>
      <c r="F147" s="18"/>
      <c r="G147" s="18"/>
      <c r="H147" s="18"/>
      <c r="I147" s="18"/>
      <c r="J147" s="18"/>
      <c r="K147" s="18"/>
      <c r="L147" s="18"/>
      <c r="M147" s="18"/>
      <c r="N147" s="18"/>
      <c r="O147" s="18"/>
    </row>
    <row r="148" spans="1:15">
      <c r="B148" s="332"/>
      <c r="C148" s="300"/>
      <c r="D148" s="300"/>
      <c r="E148" s="300"/>
      <c r="F148" s="300"/>
      <c r="G148" s="300"/>
      <c r="H148" s="300"/>
      <c r="I148" s="300"/>
      <c r="J148" s="300"/>
      <c r="K148" s="18"/>
      <c r="L148" s="18"/>
      <c r="M148" s="18"/>
    </row>
    <row r="149" spans="1:15">
      <c r="B149" s="933" t="str">
        <f>LEFT('RFPR cover'!C6,2)</f>
        <v>GD</v>
      </c>
      <c r="C149" s="934"/>
      <c r="D149" s="934"/>
      <c r="E149" s="934"/>
      <c r="F149" s="934"/>
      <c r="G149" s="934"/>
      <c r="H149" s="934"/>
      <c r="I149" s="934"/>
      <c r="J149" s="934"/>
      <c r="K149" s="934"/>
      <c r="L149" s="935"/>
    </row>
    <row r="150" spans="1:15" ht="14.25" customHeight="1">
      <c r="A150" s="161"/>
      <c r="B150" s="379" t="s">
        <v>116</v>
      </c>
      <c r="C150" s="380"/>
      <c r="D150" s="380"/>
      <c r="E150" s="380"/>
      <c r="F150" s="378"/>
      <c r="G150" s="378"/>
      <c r="H150" s="378"/>
      <c r="I150" s="378"/>
      <c r="J150" s="378"/>
      <c r="K150" s="378"/>
      <c r="L150" s="378"/>
      <c r="M150" s="378"/>
      <c r="N150" s="378"/>
    </row>
    <row r="151" spans="1:15" s="18" customFormat="1" ht="14.25" customHeight="1">
      <c r="A151" s="689"/>
      <c r="B151" s="690"/>
      <c r="C151" s="691"/>
      <c r="D151" s="691"/>
      <c r="E151" s="691"/>
      <c r="F151" s="692"/>
      <c r="G151" s="692"/>
      <c r="H151" s="692"/>
      <c r="I151" s="692"/>
      <c r="J151" s="692"/>
      <c r="K151" s="692"/>
      <c r="L151" s="692"/>
      <c r="M151" s="692"/>
      <c r="N151" s="692"/>
    </row>
    <row r="152" spans="1:15">
      <c r="A152" s="159"/>
      <c r="B152" s="936" t="s">
        <v>117</v>
      </c>
      <c r="C152" s="162"/>
      <c r="D152" s="162"/>
      <c r="E152" s="900" t="b">
        <f>OR((LEFT('RFPR cover'!$C$6,2)=Data!F152),'RFPR cover'!$C$5=Data!F152)</f>
        <v>0</v>
      </c>
      <c r="F152" s="299" t="str">
        <f>B162</f>
        <v>ED</v>
      </c>
      <c r="G152" s="898"/>
    </row>
    <row r="153" spans="1:15">
      <c r="A153" s="159"/>
      <c r="B153" s="705" t="str">
        <f>CHOOSE(MATCH(TRUE,$E$152:$E$159,0),B163,B173,B183,E183,B193,E193,B203,E203)&amp;""</f>
        <v xml:space="preserve">Broad Measure of Customer Satisfaction </v>
      </c>
      <c r="C153" s="162"/>
      <c r="D153" s="162"/>
      <c r="E153" s="693" t="b">
        <f>OR((LEFT('RFPR cover'!$C$6,2)=Data!F153),'RFPR cover'!$C$5=Data!F153)</f>
        <v>1</v>
      </c>
      <c r="F153" s="300" t="str">
        <f>B172</f>
        <v>GD</v>
      </c>
      <c r="G153" s="158"/>
    </row>
    <row r="154" spans="1:15" ht="25.2">
      <c r="A154" s="159"/>
      <c r="B154" s="706" t="str">
        <f t="shared" ref="B154:B160" si="22">CHOOSE(MATCH(TRUE,$E$152:$E$159,0),B164,B174,B184,E184,B194,E194,B204,E204)&amp;""</f>
        <v>Shrinkage Allowance Revenue Adjustment</v>
      </c>
      <c r="C154" s="162"/>
      <c r="D154" s="162"/>
      <c r="E154" s="693" t="b">
        <f>OR((LEFT('RFPR cover'!$C$6,2)=Data!F154),'RFPR cover'!$C$5=Data!F154)</f>
        <v>0</v>
      </c>
      <c r="F154" s="704" t="str">
        <f>B182</f>
        <v>NGGT (TO)</v>
      </c>
      <c r="G154" s="158"/>
    </row>
    <row r="155" spans="1:15">
      <c r="A155" s="159"/>
      <c r="B155" s="706" t="str">
        <f t="shared" si="22"/>
        <v xml:space="preserve">Environment Emissions Incentive </v>
      </c>
      <c r="C155" s="162"/>
      <c r="D155" s="162"/>
      <c r="E155" s="693" t="b">
        <f>OR((LEFT('RFPR cover'!$C$6,2)=Data!F155),'RFPR cover'!$C$5=Data!F155)</f>
        <v>0</v>
      </c>
      <c r="F155" s="694" t="str">
        <f>E182</f>
        <v>NGGT (SO)</v>
      </c>
      <c r="G155" s="158"/>
    </row>
    <row r="156" spans="1:15">
      <c r="A156" s="159"/>
      <c r="B156" s="706" t="str">
        <f t="shared" si="22"/>
        <v>Discretionary Reward Scheme</v>
      </c>
      <c r="C156" s="162"/>
      <c r="D156" s="162"/>
      <c r="E156" s="693" t="b">
        <f>OR((LEFT('RFPR cover'!$C$6,2)=Data!F156),'RFPR cover'!$C$5=Data!F156)</f>
        <v>0</v>
      </c>
      <c r="F156" s="694" t="str">
        <f>B192</f>
        <v>NGET (TO)</v>
      </c>
      <c r="G156" s="158"/>
    </row>
    <row r="157" spans="1:15">
      <c r="A157" s="159"/>
      <c r="B157" s="707" t="str">
        <f t="shared" si="22"/>
        <v>NTS Exit Capacity</v>
      </c>
      <c r="C157" s="162"/>
      <c r="D157" s="162"/>
      <c r="E157" s="693" t="b">
        <f>OR((LEFT('RFPR cover'!$C$6,2)=Data!F157),'RFPR cover'!$C$5=Data!F157)</f>
        <v>0</v>
      </c>
      <c r="F157" s="694" t="str">
        <f>E192</f>
        <v>NGESO</v>
      </c>
      <c r="G157" s="158"/>
    </row>
    <row r="158" spans="1:15">
      <c r="A158" s="159"/>
      <c r="B158" s="707" t="str">
        <f t="shared" si="22"/>
        <v/>
      </c>
      <c r="C158" s="162"/>
      <c r="D158" s="162"/>
      <c r="E158" s="693" t="b">
        <f>OR((LEFT('RFPR cover'!$C$6,2)=Data!F158),'RFPR cover'!$C$5=Data!F158)</f>
        <v>0</v>
      </c>
      <c r="F158" s="694" t="str">
        <f>B202</f>
        <v>SPT</v>
      </c>
      <c r="G158" s="158"/>
    </row>
    <row r="159" spans="1:15">
      <c r="A159" s="159"/>
      <c r="B159" s="707" t="str">
        <f t="shared" si="22"/>
        <v/>
      </c>
      <c r="C159" s="162"/>
      <c r="D159" s="162"/>
      <c r="E159" s="695" t="b">
        <f>OR((LEFT('RFPR cover'!$C$6,2)=Data!F159),'RFPR cover'!$C$5=Data!F159)</f>
        <v>0</v>
      </c>
      <c r="F159" s="696" t="str">
        <f>E202</f>
        <v>SHET</v>
      </c>
      <c r="G159" s="248"/>
    </row>
    <row r="160" spans="1:15">
      <c r="A160" s="159"/>
      <c r="B160" s="162" t="str">
        <f t="shared" si="22"/>
        <v/>
      </c>
      <c r="C160" s="162"/>
      <c r="D160" s="162"/>
      <c r="E160" s="42"/>
      <c r="F160" s="694"/>
      <c r="G160" s="28"/>
    </row>
    <row r="161" spans="1:7">
      <c r="A161" s="159"/>
      <c r="B161" s="162"/>
      <c r="C161" s="162"/>
      <c r="D161" s="162"/>
      <c r="E161" s="42"/>
      <c r="F161" s="694"/>
      <c r="G161" s="28"/>
    </row>
    <row r="162" spans="1:7" ht="12" customHeight="1">
      <c r="A162" s="159"/>
      <c r="B162" s="976" t="s">
        <v>56</v>
      </c>
      <c r="C162" s="972"/>
      <c r="D162" s="162"/>
      <c r="E162" s="162"/>
    </row>
    <row r="163" spans="1:7">
      <c r="A163" s="159"/>
      <c r="B163" s="977" t="s">
        <v>118</v>
      </c>
      <c r="C163" s="978"/>
      <c r="D163" s="162"/>
      <c r="E163" s="162"/>
    </row>
    <row r="164" spans="1:7">
      <c r="A164" s="159"/>
      <c r="B164" s="977" t="s">
        <v>119</v>
      </c>
      <c r="C164" s="978"/>
      <c r="D164" s="162"/>
      <c r="E164" s="162"/>
    </row>
    <row r="165" spans="1:7">
      <c r="A165" s="159"/>
      <c r="B165" s="979" t="s">
        <v>120</v>
      </c>
      <c r="C165" s="980"/>
      <c r="D165" s="162"/>
      <c r="E165" s="162"/>
    </row>
    <row r="166" spans="1:7">
      <c r="A166" s="159"/>
      <c r="B166" s="979" t="s">
        <v>121</v>
      </c>
      <c r="C166" s="980"/>
      <c r="D166" s="162"/>
      <c r="E166" s="162"/>
    </row>
    <row r="167" spans="1:7">
      <c r="A167" s="159"/>
      <c r="B167" s="979" t="s">
        <v>122</v>
      </c>
      <c r="C167" s="980"/>
      <c r="D167" s="162"/>
      <c r="E167" s="162"/>
    </row>
    <row r="168" spans="1:7">
      <c r="A168" s="159"/>
      <c r="B168" s="979"/>
      <c r="C168" s="980"/>
      <c r="D168" s="162"/>
      <c r="E168" s="162"/>
    </row>
    <row r="169" spans="1:7">
      <c r="A169" s="159"/>
      <c r="B169" s="979"/>
      <c r="C169" s="980"/>
      <c r="D169" s="162"/>
      <c r="E169" s="162"/>
    </row>
    <row r="170" spans="1:7">
      <c r="A170" s="159"/>
      <c r="B170" s="162"/>
      <c r="C170" s="162"/>
      <c r="D170" s="162"/>
      <c r="E170" s="162"/>
    </row>
    <row r="171" spans="1:7">
      <c r="A171" s="159"/>
      <c r="B171" s="162"/>
      <c r="C171" s="162"/>
      <c r="D171" s="162"/>
      <c r="E171" s="162"/>
    </row>
    <row r="172" spans="1:7">
      <c r="A172" s="159"/>
      <c r="B172" s="976" t="s">
        <v>62</v>
      </c>
      <c r="C172" s="972"/>
      <c r="D172" s="162"/>
      <c r="E172" s="162"/>
    </row>
    <row r="173" spans="1:7" ht="12.75" customHeight="1">
      <c r="A173" s="159"/>
      <c r="B173" s="973" t="s">
        <v>123</v>
      </c>
      <c r="C173" s="975"/>
      <c r="D173" s="162"/>
      <c r="E173" s="162"/>
    </row>
    <row r="174" spans="1:7" ht="12.75" customHeight="1">
      <c r="A174" s="159"/>
      <c r="B174" s="967" t="s">
        <v>124</v>
      </c>
      <c r="C174" s="969"/>
      <c r="D174" s="162"/>
      <c r="E174" s="162"/>
    </row>
    <row r="175" spans="1:7" ht="12.75" customHeight="1">
      <c r="A175" s="159"/>
      <c r="B175" s="967" t="s">
        <v>125</v>
      </c>
      <c r="C175" s="969"/>
      <c r="D175" s="162"/>
      <c r="E175" s="162"/>
    </row>
    <row r="176" spans="1:7" ht="12.75" customHeight="1">
      <c r="A176" s="159"/>
      <c r="B176" s="967" t="s">
        <v>126</v>
      </c>
      <c r="C176" s="969"/>
      <c r="D176" s="162"/>
      <c r="E176" s="162"/>
    </row>
    <row r="177" spans="1:9" ht="12.75" customHeight="1">
      <c r="A177" s="159"/>
      <c r="B177" s="964" t="s">
        <v>127</v>
      </c>
      <c r="C177" s="966"/>
      <c r="D177" s="162"/>
      <c r="E177" s="162"/>
    </row>
    <row r="178" spans="1:9" ht="12.75" customHeight="1">
      <c r="A178" s="159"/>
      <c r="B178" s="964"/>
      <c r="C178" s="966"/>
      <c r="D178" s="162"/>
      <c r="E178" s="162"/>
    </row>
    <row r="179" spans="1:9" ht="12.75" customHeight="1">
      <c r="A179" s="159"/>
      <c r="B179" s="964"/>
      <c r="C179" s="966"/>
      <c r="D179" s="162"/>
      <c r="E179" s="162"/>
    </row>
    <row r="180" spans="1:9">
      <c r="A180" s="159"/>
      <c r="B180" s="162"/>
      <c r="C180" s="162"/>
      <c r="D180" s="162"/>
      <c r="E180" s="162"/>
    </row>
    <row r="181" spans="1:9">
      <c r="A181" s="159"/>
      <c r="B181" s="162"/>
      <c r="C181" s="162"/>
      <c r="D181" s="162"/>
      <c r="E181" s="162"/>
    </row>
    <row r="182" spans="1:9">
      <c r="A182" s="159"/>
      <c r="B182" s="970" t="str">
        <f>B95</f>
        <v>NGGT (TO)</v>
      </c>
      <c r="C182" s="1002"/>
      <c r="D182" s="162"/>
      <c r="E182" s="970" t="str">
        <f>B96</f>
        <v>NGGT (SO)</v>
      </c>
      <c r="F182" s="971"/>
      <c r="G182" s="971"/>
      <c r="H182" s="971"/>
      <c r="I182" s="972"/>
    </row>
    <row r="183" spans="1:9" ht="12.45" customHeight="1">
      <c r="A183" s="159"/>
      <c r="B183" s="973" t="s">
        <v>128</v>
      </c>
      <c r="C183" s="975"/>
      <c r="D183" s="162"/>
      <c r="E183" s="967" t="s">
        <v>129</v>
      </c>
      <c r="F183" s="968" t="s">
        <v>129</v>
      </c>
      <c r="G183" s="968" t="s">
        <v>129</v>
      </c>
      <c r="H183" s="968" t="s">
        <v>129</v>
      </c>
      <c r="I183" s="969" t="s">
        <v>129</v>
      </c>
    </row>
    <row r="184" spans="1:9" ht="12.45" customHeight="1">
      <c r="A184" s="159"/>
      <c r="B184" s="967" t="s">
        <v>130</v>
      </c>
      <c r="C184" s="969"/>
      <c r="D184" s="162"/>
      <c r="E184" s="967" t="s">
        <v>131</v>
      </c>
      <c r="F184" s="968" t="s">
        <v>131</v>
      </c>
      <c r="G184" s="968" t="s">
        <v>131</v>
      </c>
      <c r="H184" s="968" t="s">
        <v>131</v>
      </c>
      <c r="I184" s="969" t="s">
        <v>131</v>
      </c>
    </row>
    <row r="185" spans="1:9" ht="12.45" customHeight="1">
      <c r="A185" s="159"/>
      <c r="B185" s="967"/>
      <c r="C185" s="969"/>
      <c r="D185" s="162"/>
      <c r="E185" s="967" t="s">
        <v>132</v>
      </c>
      <c r="F185" s="968" t="s">
        <v>132</v>
      </c>
      <c r="G185" s="968" t="s">
        <v>132</v>
      </c>
      <c r="H185" s="968" t="s">
        <v>132</v>
      </c>
      <c r="I185" s="969" t="s">
        <v>132</v>
      </c>
    </row>
    <row r="186" spans="1:9" ht="12.45" customHeight="1">
      <c r="A186" s="159"/>
      <c r="B186" s="967"/>
      <c r="C186" s="969"/>
      <c r="D186" s="162"/>
      <c r="E186" s="967" t="s">
        <v>133</v>
      </c>
      <c r="F186" s="968" t="s">
        <v>133</v>
      </c>
      <c r="G186" s="968" t="s">
        <v>133</v>
      </c>
      <c r="H186" s="968" t="s">
        <v>133</v>
      </c>
      <c r="I186" s="969" t="s">
        <v>133</v>
      </c>
    </row>
    <row r="187" spans="1:9" ht="12.45" customHeight="1">
      <c r="A187" s="159"/>
      <c r="B187" s="964"/>
      <c r="C187" s="966"/>
      <c r="D187" s="162"/>
      <c r="E187" s="967" t="s">
        <v>134</v>
      </c>
      <c r="F187" s="968" t="s">
        <v>134</v>
      </c>
      <c r="G187" s="968" t="s">
        <v>134</v>
      </c>
      <c r="H187" s="968" t="s">
        <v>134</v>
      </c>
      <c r="I187" s="969" t="s">
        <v>134</v>
      </c>
    </row>
    <row r="188" spans="1:9" ht="12.45" customHeight="1">
      <c r="A188" s="159"/>
      <c r="B188" s="964"/>
      <c r="C188" s="966"/>
      <c r="D188" s="162"/>
      <c r="E188" s="967" t="s">
        <v>135</v>
      </c>
      <c r="F188" s="968" t="s">
        <v>135</v>
      </c>
      <c r="G188" s="968" t="s">
        <v>135</v>
      </c>
      <c r="H188" s="968" t="s">
        <v>135</v>
      </c>
      <c r="I188" s="969" t="s">
        <v>135</v>
      </c>
    </row>
    <row r="189" spans="1:9" ht="12.45" customHeight="1">
      <c r="A189" s="159"/>
      <c r="B189" s="964"/>
      <c r="C189" s="966"/>
      <c r="D189" s="162"/>
      <c r="E189" s="967" t="s">
        <v>136</v>
      </c>
      <c r="F189" s="968" t="s">
        <v>136</v>
      </c>
      <c r="G189" s="968" t="s">
        <v>136</v>
      </c>
      <c r="H189" s="968" t="s">
        <v>136</v>
      </c>
      <c r="I189" s="969" t="s">
        <v>136</v>
      </c>
    </row>
    <row r="190" spans="1:9">
      <c r="A190" s="159"/>
      <c r="B190" s="162"/>
      <c r="C190" s="162"/>
      <c r="D190" s="162"/>
      <c r="E190" s="162"/>
    </row>
    <row r="191" spans="1:9">
      <c r="A191" s="159"/>
      <c r="B191" s="162"/>
      <c r="C191" s="162"/>
      <c r="D191" s="162"/>
      <c r="E191" s="162"/>
    </row>
    <row r="192" spans="1:9">
      <c r="A192" s="159"/>
      <c r="B192" s="970" t="str">
        <f>B97</f>
        <v>NGET (TO)</v>
      </c>
      <c r="C192" s="1002"/>
      <c r="D192" s="162"/>
      <c r="E192" s="970" t="str">
        <f>B98</f>
        <v>NGESO</v>
      </c>
      <c r="F192" s="971"/>
      <c r="G192" s="971"/>
      <c r="H192" s="971"/>
      <c r="I192" s="972"/>
    </row>
    <row r="193" spans="1:9" ht="12.75" customHeight="1">
      <c r="A193" s="159"/>
      <c r="B193" s="973" t="s">
        <v>137</v>
      </c>
      <c r="C193" s="975"/>
      <c r="D193" s="162"/>
      <c r="E193" s="967" t="s">
        <v>138</v>
      </c>
      <c r="F193" s="968" t="s">
        <v>138</v>
      </c>
      <c r="G193" s="968" t="s">
        <v>138</v>
      </c>
      <c r="H193" s="968" t="s">
        <v>138</v>
      </c>
      <c r="I193" s="969" t="s">
        <v>138</v>
      </c>
    </row>
    <row r="194" spans="1:9" ht="12.75" customHeight="1">
      <c r="A194" s="159"/>
      <c r="B194" s="967" t="s">
        <v>128</v>
      </c>
      <c r="C194" s="969"/>
      <c r="D194" s="162"/>
      <c r="E194" s="967" t="s">
        <v>139</v>
      </c>
      <c r="F194" s="968" t="s">
        <v>139</v>
      </c>
      <c r="G194" s="968" t="s">
        <v>139</v>
      </c>
      <c r="H194" s="968" t="s">
        <v>139</v>
      </c>
      <c r="I194" s="969" t="s">
        <v>139</v>
      </c>
    </row>
    <row r="195" spans="1:9" ht="12.75" customHeight="1">
      <c r="A195" s="159"/>
      <c r="B195" s="967" t="s">
        <v>140</v>
      </c>
      <c r="C195" s="969"/>
      <c r="D195" s="162"/>
      <c r="E195" s="967" t="s">
        <v>141</v>
      </c>
      <c r="F195" s="968" t="s">
        <v>141</v>
      </c>
      <c r="G195" s="968" t="s">
        <v>141</v>
      </c>
      <c r="H195" s="968" t="s">
        <v>141</v>
      </c>
      <c r="I195" s="969" t="s">
        <v>141</v>
      </c>
    </row>
    <row r="196" spans="1:9" ht="12.75" customHeight="1">
      <c r="A196" s="159"/>
      <c r="B196" s="967" t="s">
        <v>142</v>
      </c>
      <c r="C196" s="969"/>
      <c r="D196" s="162"/>
      <c r="E196" s="967" t="s">
        <v>143</v>
      </c>
      <c r="F196" s="968"/>
      <c r="G196" s="968"/>
      <c r="H196" s="968"/>
      <c r="I196" s="969"/>
    </row>
    <row r="197" spans="1:9" ht="12.75" customHeight="1">
      <c r="A197" s="159"/>
      <c r="B197" s="964"/>
      <c r="C197" s="966"/>
      <c r="D197" s="162"/>
      <c r="E197" s="964"/>
      <c r="F197" s="965"/>
      <c r="G197" s="965"/>
      <c r="H197" s="965"/>
      <c r="I197" s="966"/>
    </row>
    <row r="198" spans="1:9" ht="12.75" customHeight="1">
      <c r="A198" s="159"/>
      <c r="B198" s="964"/>
      <c r="C198" s="966"/>
      <c r="D198" s="162"/>
      <c r="E198" s="964"/>
      <c r="F198" s="965"/>
      <c r="G198" s="965"/>
      <c r="H198" s="965"/>
      <c r="I198" s="966"/>
    </row>
    <row r="199" spans="1:9" ht="12.75" customHeight="1">
      <c r="A199" s="159"/>
      <c r="B199" s="964"/>
      <c r="C199" s="966"/>
      <c r="D199" s="162"/>
      <c r="E199" s="964"/>
      <c r="F199" s="965"/>
      <c r="G199" s="965"/>
      <c r="H199" s="965"/>
      <c r="I199" s="966"/>
    </row>
    <row r="200" spans="1:9" s="18" customFormat="1" ht="12.75" customHeight="1">
      <c r="A200" s="686"/>
      <c r="B200" s="686"/>
      <c r="C200" s="686"/>
      <c r="D200" s="687"/>
      <c r="E200" s="688"/>
      <c r="F200" s="688"/>
      <c r="G200" s="688"/>
      <c r="H200" s="688"/>
      <c r="I200" s="688"/>
    </row>
    <row r="201" spans="1:9" s="18" customFormat="1" ht="12.75" customHeight="1">
      <c r="A201" s="686"/>
      <c r="B201" s="686"/>
      <c r="C201" s="686"/>
      <c r="D201" s="687"/>
      <c r="E201" s="688"/>
      <c r="F201" s="688"/>
      <c r="G201" s="688"/>
      <c r="H201" s="688"/>
      <c r="I201" s="688"/>
    </row>
    <row r="202" spans="1:9">
      <c r="A202" s="159"/>
      <c r="B202" s="970" t="str">
        <f>B145</f>
        <v>SPT</v>
      </c>
      <c r="C202" s="1002"/>
      <c r="D202" s="162"/>
      <c r="E202" s="970" t="str">
        <f>B100</f>
        <v>SHET</v>
      </c>
      <c r="F202" s="971"/>
      <c r="G202" s="971"/>
      <c r="H202" s="971"/>
      <c r="I202" s="972"/>
    </row>
    <row r="203" spans="1:9" ht="12.75" customHeight="1">
      <c r="A203" s="159"/>
      <c r="B203" s="973" t="s">
        <v>137</v>
      </c>
      <c r="C203" s="975"/>
      <c r="D203" s="162"/>
      <c r="E203" s="973" t="s">
        <v>137</v>
      </c>
      <c r="F203" s="974"/>
      <c r="G203" s="974"/>
      <c r="H203" s="974"/>
      <c r="I203" s="975"/>
    </row>
    <row r="204" spans="1:9" ht="12.75" customHeight="1">
      <c r="A204" s="159"/>
      <c r="B204" s="967" t="s">
        <v>128</v>
      </c>
      <c r="C204" s="969"/>
      <c r="D204" s="162"/>
      <c r="E204" s="967" t="s">
        <v>128</v>
      </c>
      <c r="F204" s="968"/>
      <c r="G204" s="968"/>
      <c r="H204" s="968"/>
      <c r="I204" s="969"/>
    </row>
    <row r="205" spans="1:9" ht="12.75" customHeight="1">
      <c r="A205" s="159"/>
      <c r="B205" s="967" t="s">
        <v>140</v>
      </c>
      <c r="C205" s="969"/>
      <c r="D205" s="162"/>
      <c r="E205" s="967" t="s">
        <v>140</v>
      </c>
      <c r="F205" s="968"/>
      <c r="G205" s="968"/>
      <c r="H205" s="968"/>
      <c r="I205" s="969"/>
    </row>
    <row r="206" spans="1:9" ht="12.75" customHeight="1">
      <c r="A206" s="159"/>
      <c r="B206" s="967" t="s">
        <v>142</v>
      </c>
      <c r="C206" s="969"/>
      <c r="D206" s="162"/>
      <c r="E206" s="967" t="s">
        <v>142</v>
      </c>
      <c r="F206" s="968"/>
      <c r="G206" s="968"/>
      <c r="H206" s="968"/>
      <c r="I206" s="969"/>
    </row>
    <row r="207" spans="1:9" ht="12.75" customHeight="1">
      <c r="A207" s="159"/>
      <c r="B207" s="964" t="s">
        <v>144</v>
      </c>
      <c r="C207" s="966"/>
      <c r="D207" s="162"/>
      <c r="E207" s="964" t="s">
        <v>144</v>
      </c>
      <c r="F207" s="965"/>
      <c r="G207" s="965"/>
      <c r="H207" s="965"/>
      <c r="I207" s="966"/>
    </row>
    <row r="208" spans="1:9" ht="12.75" customHeight="1">
      <c r="A208" s="159"/>
      <c r="B208" s="964"/>
      <c r="C208" s="966"/>
      <c r="D208" s="162"/>
      <c r="E208" s="964"/>
      <c r="F208" s="965"/>
      <c r="G208" s="965"/>
      <c r="H208" s="965"/>
      <c r="I208" s="966"/>
    </row>
    <row r="209" spans="1:14" ht="12.75" customHeight="1">
      <c r="A209" s="159"/>
      <c r="B209" s="964"/>
      <c r="C209" s="966"/>
      <c r="D209" s="162"/>
      <c r="E209" s="964"/>
      <c r="F209" s="965"/>
      <c r="G209" s="965"/>
      <c r="H209" s="965"/>
      <c r="I209" s="966"/>
    </row>
    <row r="210" spans="1:14">
      <c r="A210" s="159"/>
      <c r="D210" s="162"/>
      <c r="E210" s="162"/>
    </row>
    <row r="211" spans="1:14">
      <c r="A211" s="159"/>
      <c r="D211" s="162"/>
      <c r="E211" s="162"/>
    </row>
    <row r="212" spans="1:14" ht="12.75" customHeight="1">
      <c r="A212" s="159"/>
      <c r="B212" s="1001" t="s">
        <v>145</v>
      </c>
      <c r="C212" s="1001"/>
      <c r="D212" s="1001"/>
      <c r="E212" s="237"/>
      <c r="F212" s="173"/>
      <c r="G212" s="173"/>
      <c r="H212" s="173"/>
      <c r="I212" s="173"/>
      <c r="J212" s="173"/>
      <c r="K212" s="173"/>
      <c r="L212" s="173"/>
      <c r="M212" s="173"/>
      <c r="N212" s="173"/>
    </row>
    <row r="213" spans="1:14">
      <c r="A213" s="159"/>
      <c r="B213" s="162"/>
      <c r="C213" s="162"/>
      <c r="D213" s="162"/>
      <c r="E213" s="162"/>
    </row>
    <row r="214" spans="1:14" ht="25.2">
      <c r="A214" s="159"/>
      <c r="B214" s="164" t="s">
        <v>146</v>
      </c>
      <c r="C214" s="163" t="s">
        <v>147</v>
      </c>
      <c r="D214" s="162"/>
      <c r="E214" s="162"/>
    </row>
    <row r="215" spans="1:14" ht="25.2">
      <c r="A215" s="159"/>
      <c r="B215" s="165" t="s">
        <v>148</v>
      </c>
      <c r="C215" s="242" t="s">
        <v>149</v>
      </c>
      <c r="D215" s="162"/>
      <c r="E215" s="162"/>
    </row>
    <row r="216" spans="1:14">
      <c r="B216" s="256"/>
      <c r="C216" s="28"/>
      <c r="D216" s="28"/>
      <c r="E216" s="28"/>
      <c r="F216" s="28"/>
      <c r="G216" s="28"/>
      <c r="H216" s="28"/>
      <c r="I216" s="28"/>
      <c r="J216" s="28"/>
    </row>
    <row r="217" spans="1:14">
      <c r="B217" s="160"/>
      <c r="I217" s="49"/>
    </row>
    <row r="218" spans="1:14">
      <c r="B218" s="937" t="s">
        <v>150</v>
      </c>
      <c r="I218" s="49"/>
    </row>
    <row r="219" spans="1:14">
      <c r="B219" s="699" t="s">
        <v>151</v>
      </c>
    </row>
    <row r="220" spans="1:14">
      <c r="B220" s="700" t="s">
        <v>152</v>
      </c>
    </row>
    <row r="221" spans="1:14">
      <c r="B221" s="703" t="s">
        <v>153</v>
      </c>
    </row>
    <row r="222" spans="1:14">
      <c r="B222" s="701"/>
    </row>
    <row r="223" spans="1:14">
      <c r="B223" s="169"/>
    </row>
    <row r="224" spans="1:14">
      <c r="B224" s="938" t="s">
        <v>154</v>
      </c>
    </row>
    <row r="225" spans="2:2">
      <c r="B225" s="702" t="s">
        <v>155</v>
      </c>
    </row>
    <row r="226" spans="2:2">
      <c r="B226" s="700" t="s">
        <v>156</v>
      </c>
    </row>
    <row r="227" spans="2:2">
      <c r="B227" s="700" t="s">
        <v>157</v>
      </c>
    </row>
    <row r="228" spans="2:2">
      <c r="B228" s="700" t="s">
        <v>158</v>
      </c>
    </row>
    <row r="229" spans="2:2">
      <c r="B229" s="700" t="s">
        <v>159</v>
      </c>
    </row>
    <row r="230" spans="2:2">
      <c r="B230" s="700" t="s">
        <v>160</v>
      </c>
    </row>
    <row r="231" spans="2:2">
      <c r="B231" s="700" t="s">
        <v>161</v>
      </c>
    </row>
    <row r="232" spans="2:2">
      <c r="B232" s="700"/>
    </row>
    <row r="233" spans="2:2">
      <c r="B233" s="701"/>
    </row>
    <row r="234" spans="2:2">
      <c r="B234" s="169"/>
    </row>
    <row r="235" spans="2:2">
      <c r="B235" s="938" t="s">
        <v>162</v>
      </c>
    </row>
    <row r="236" spans="2:2">
      <c r="B236" s="702" t="s">
        <v>163</v>
      </c>
    </row>
    <row r="237" spans="2:2">
      <c r="B237" s="700" t="s">
        <v>164</v>
      </c>
    </row>
    <row r="238" spans="2:2">
      <c r="B238" s="700" t="s">
        <v>165</v>
      </c>
    </row>
    <row r="239" spans="2:2">
      <c r="B239" s="700" t="s">
        <v>166</v>
      </c>
    </row>
    <row r="240" spans="2:2">
      <c r="B240" s="700" t="s">
        <v>167</v>
      </c>
    </row>
    <row r="241" spans="2:2">
      <c r="B241" s="701"/>
    </row>
    <row r="242" spans="2:2">
      <c r="B242" s="169"/>
    </row>
    <row r="243" spans="2:2">
      <c r="B243" s="938" t="s">
        <v>168</v>
      </c>
    </row>
    <row r="244" spans="2:2">
      <c r="B244" s="702" t="s">
        <v>169</v>
      </c>
    </row>
    <row r="245" spans="2:2">
      <c r="B245" s="700" t="s">
        <v>170</v>
      </c>
    </row>
    <row r="246" spans="2:2">
      <c r="B246" s="701"/>
    </row>
    <row r="247" spans="2:2">
      <c r="B247" s="169"/>
    </row>
    <row r="248" spans="2:2">
      <c r="B248" s="938" t="s">
        <v>171</v>
      </c>
    </row>
    <row r="249" spans="2:2">
      <c r="B249" s="702" t="s">
        <v>172</v>
      </c>
    </row>
    <row r="250" spans="2:2">
      <c r="B250" s="700" t="s">
        <v>173</v>
      </c>
    </row>
    <row r="251" spans="2:2">
      <c r="B251" s="701" t="s">
        <v>84</v>
      </c>
    </row>
    <row r="252" spans="2:2">
      <c r="B252" s="169"/>
    </row>
    <row r="253" spans="2:2">
      <c r="B253" s="938" t="s">
        <v>174</v>
      </c>
    </row>
    <row r="254" spans="2:2">
      <c r="B254" s="702" t="s">
        <v>175</v>
      </c>
    </row>
    <row r="255" spans="2:2">
      <c r="B255" s="700" t="s">
        <v>176</v>
      </c>
    </row>
    <row r="256" spans="2:2">
      <c r="B256" s="700"/>
    </row>
    <row r="257" spans="2:2">
      <c r="B257" s="701"/>
    </row>
    <row r="258" spans="2:2">
      <c r="B258" s="169"/>
    </row>
    <row r="259" spans="2:2">
      <c r="B259" s="938" t="s">
        <v>177</v>
      </c>
    </row>
    <row r="260" spans="2:2">
      <c r="B260" s="702" t="s">
        <v>178</v>
      </c>
    </row>
    <row r="261" spans="2:2">
      <c r="B261" s="700" t="s">
        <v>179</v>
      </c>
    </row>
    <row r="262" spans="2:2">
      <c r="B262" s="700"/>
    </row>
    <row r="263" spans="2:2">
      <c r="B263" s="701"/>
    </row>
    <row r="264" spans="2:2">
      <c r="B264" s="169"/>
    </row>
    <row r="265" spans="2:2">
      <c r="B265" s="938" t="s">
        <v>180</v>
      </c>
    </row>
    <row r="266" spans="2:2">
      <c r="B266" s="702" t="s">
        <v>151</v>
      </c>
    </row>
    <row r="267" spans="2:2">
      <c r="B267" s="700" t="s">
        <v>152</v>
      </c>
    </row>
    <row r="268" spans="2:2">
      <c r="B268" s="701"/>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84" priority="20">
      <formula>AND(#REF!="Actuals",#REF!="Forecast")</formula>
    </cfRule>
  </conditionalFormatting>
  <conditionalFormatting sqref="C47">
    <cfRule type="expression" dxfId="83" priority="18">
      <formula>AND(#REF!="Actuals",#REF!="Forecast")</formula>
    </cfRule>
  </conditionalFormatting>
  <conditionalFormatting sqref="C50:J50">
    <cfRule type="expression" dxfId="82" priority="17">
      <formula>AND(#REF!="Actuals",#REF!="Forecast")</formula>
    </cfRule>
  </conditionalFormatting>
  <conditionalFormatting sqref="B14:D30">
    <cfRule type="cellIs" dxfId="81" priority="14" operator="equal">
      <formula>"Forecast"</formula>
    </cfRule>
  </conditionalFormatting>
  <conditionalFormatting sqref="B23:C30 E26:F27">
    <cfRule type="expression" dxfId="80" priority="111">
      <formula>$D13="Forecast"</formula>
    </cfRule>
  </conditionalFormatting>
  <conditionalFormatting sqref="K71">
    <cfRule type="expression" dxfId="79" priority="5">
      <formula>AND(#REF!="Actuals",#REF!="Forecast")</formula>
    </cfRule>
  </conditionalFormatting>
  <conditionalFormatting sqref="K72:T72">
    <cfRule type="expression" dxfId="78" priority="4">
      <formula>AND(#REF!="Actuals",#REF!="Forecast")</formula>
    </cfRule>
  </conditionalFormatting>
  <conditionalFormatting sqref="C62:L62">
    <cfRule type="expression" dxfId="77" priority="3">
      <formula>AND(#REF!="Actuals",#REF!="Forecast")</formula>
    </cfRule>
  </conditionalFormatting>
  <conditionalFormatting sqref="C118:L118">
    <cfRule type="expression" dxfId="76" priority="1">
      <formula>AND(#REF!="Actuals",#REF!="Forecast")</formula>
    </cfRule>
  </conditionalFormatting>
  <hyperlinks>
    <hyperlink ref="K39" r:id="rId1" display="August 2018 Publication" xr:uid="{00000000-0004-0000-0100-000000000000}"/>
    <hyperlink ref="K39:M39" r:id="rId2" display="November 2020 Publication" xr:uid="{00000000-0004-0000-0100-000001000000}"/>
  </hyperlinks>
  <pageMargins left="0.7" right="0.7" top="0.75" bottom="0.75" header="0.3" footer="0.3"/>
  <pageSetup paperSize="9" orientation="portrait" r:id="rId3"/>
  <customProperties>
    <customPr name="_pios_id" r:id="rId4"/>
  </customProperties>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qref="A1:H3"/>
    </sheetView>
  </sheetViews>
  <sheetFormatPr defaultRowHeight="12.6"/>
  <cols>
    <col min="1" max="1" width="8.36328125" customWidth="1"/>
    <col min="2" max="2" width="23.7265625" customWidth="1"/>
    <col min="3" max="3" width="25.7265625" customWidth="1"/>
    <col min="4" max="4" width="9.7265625" customWidth="1"/>
  </cols>
  <sheetData>
    <row r="1" spans="1:14" s="18" customFormat="1" ht="21">
      <c r="A1" s="781" t="s">
        <v>181</v>
      </c>
      <c r="B1" s="781"/>
      <c r="C1" s="781"/>
      <c r="D1" s="781"/>
      <c r="E1" s="781"/>
      <c r="F1" s="781"/>
      <c r="G1" s="781"/>
      <c r="H1" s="781"/>
      <c r="I1" s="19" t="s">
        <v>182</v>
      </c>
      <c r="J1" s="20"/>
      <c r="K1" s="20"/>
      <c r="L1" s="20"/>
      <c r="M1" s="20"/>
    </row>
    <row r="2" spans="1:14" s="18" customFormat="1" ht="21">
      <c r="A2" s="781" t="str">
        <f>'RFPR cover'!C5</f>
        <v>NGN</v>
      </c>
      <c r="B2" s="781"/>
      <c r="C2" s="781"/>
      <c r="D2" s="781"/>
      <c r="E2" s="781"/>
      <c r="F2" s="781"/>
      <c r="G2" s="781"/>
      <c r="H2" s="781"/>
      <c r="I2" s="20"/>
      <c r="J2" s="20"/>
      <c r="K2" s="20"/>
      <c r="L2" s="20"/>
      <c r="M2" s="20"/>
      <c r="N2" s="300"/>
    </row>
    <row r="3" spans="1:14" s="18" customFormat="1" ht="21">
      <c r="A3" s="781">
        <f>'RFPR cover'!C7</f>
        <v>2021</v>
      </c>
      <c r="B3" s="781"/>
      <c r="C3" s="781"/>
      <c r="D3" s="781"/>
      <c r="E3" s="781"/>
      <c r="F3" s="781"/>
      <c r="G3" s="781"/>
      <c r="H3" s="781"/>
      <c r="I3" s="20"/>
      <c r="J3" s="20"/>
      <c r="K3" s="20"/>
      <c r="L3" s="20"/>
      <c r="M3" s="20"/>
      <c r="N3" s="300"/>
    </row>
    <row r="4" spans="1:14">
      <c r="A4" s="13"/>
      <c r="B4" s="13"/>
      <c r="C4" s="13"/>
      <c r="D4" s="13"/>
      <c r="E4" s="13"/>
      <c r="F4" s="13"/>
      <c r="G4" s="13"/>
      <c r="H4" s="13"/>
      <c r="I4" s="457"/>
      <c r="J4" s="457"/>
      <c r="K4" s="457"/>
      <c r="L4" s="457"/>
      <c r="M4" s="457"/>
      <c r="N4" s="28"/>
    </row>
    <row r="5" spans="1:14">
      <c r="A5" s="13"/>
      <c r="B5" s="13"/>
      <c r="C5" s="13"/>
      <c r="D5" s="13"/>
      <c r="E5" s="13"/>
      <c r="F5" s="13"/>
      <c r="G5" s="13"/>
      <c r="H5" s="13"/>
      <c r="I5" s="457"/>
      <c r="J5" s="457"/>
      <c r="K5" s="457"/>
      <c r="L5" s="457"/>
      <c r="M5" s="457"/>
      <c r="N5" s="28"/>
    </row>
    <row r="6" spans="1:14">
      <c r="A6" s="13"/>
      <c r="B6" s="14" t="s">
        <v>183</v>
      </c>
      <c r="C6" s="13"/>
      <c r="D6" s="13"/>
      <c r="E6" s="13"/>
      <c r="F6" s="13"/>
      <c r="G6" s="13"/>
      <c r="H6" s="13"/>
      <c r="I6" s="457"/>
      <c r="J6" s="457"/>
      <c r="K6" s="457"/>
      <c r="L6" s="457"/>
      <c r="M6" s="457"/>
      <c r="N6" s="28"/>
    </row>
    <row r="7" spans="1:14">
      <c r="A7" s="13"/>
      <c r="B7" s="13"/>
      <c r="C7" s="13"/>
      <c r="D7" s="13"/>
      <c r="E7" s="13"/>
      <c r="F7" s="13"/>
      <c r="G7" s="13"/>
      <c r="H7" s="13"/>
      <c r="I7" s="457"/>
      <c r="J7" s="457"/>
      <c r="K7" s="457"/>
      <c r="L7" s="457"/>
      <c r="M7" s="457"/>
      <c r="N7" s="28"/>
    </row>
    <row r="8" spans="1:14">
      <c r="A8" s="13"/>
      <c r="B8" s="939" t="s">
        <v>184</v>
      </c>
      <c r="C8" s="939" t="s">
        <v>185</v>
      </c>
      <c r="D8" s="1005" t="s">
        <v>186</v>
      </c>
      <c r="E8" s="1006"/>
      <c r="F8" s="1006"/>
      <c r="G8" s="1006"/>
      <c r="H8" s="1006"/>
      <c r="I8" s="457"/>
      <c r="J8" s="457"/>
      <c r="K8" s="457"/>
      <c r="L8" s="457"/>
      <c r="M8" s="457"/>
      <c r="N8" s="28"/>
    </row>
    <row r="9" spans="1:14">
      <c r="A9" s="13"/>
      <c r="B9" s="940" t="s">
        <v>187</v>
      </c>
      <c r="C9" s="941"/>
      <c r="D9" s="1003"/>
      <c r="E9" s="1004"/>
      <c r="F9" s="1004"/>
      <c r="G9" s="1004"/>
      <c r="H9" s="1004"/>
      <c r="I9" s="13"/>
      <c r="J9" s="13"/>
      <c r="K9" s="13"/>
      <c r="L9" s="13"/>
      <c r="M9" s="13"/>
    </row>
    <row r="10" spans="1:14">
      <c r="A10" s="13"/>
      <c r="B10" s="940" t="s">
        <v>188</v>
      </c>
      <c r="C10" s="941"/>
      <c r="D10" s="1003"/>
      <c r="E10" s="1004"/>
      <c r="F10" s="1004"/>
      <c r="G10" s="1004"/>
      <c r="H10" s="1004"/>
      <c r="I10" s="13"/>
      <c r="J10" s="13"/>
      <c r="K10" s="13"/>
      <c r="L10" s="13"/>
      <c r="M10" s="13"/>
    </row>
    <row r="11" spans="1:14">
      <c r="A11" s="13"/>
      <c r="B11" s="940" t="s">
        <v>189</v>
      </c>
      <c r="C11" s="941"/>
      <c r="D11" s="1003"/>
      <c r="E11" s="1004"/>
      <c r="F11" s="1004"/>
      <c r="G11" s="1004"/>
      <c r="H11" s="1004"/>
      <c r="I11" s="13"/>
      <c r="J11" s="13"/>
      <c r="K11" s="13"/>
      <c r="L11" s="13"/>
      <c r="M11" s="13"/>
    </row>
    <row r="12" spans="1:14">
      <c r="A12" s="13"/>
      <c r="B12" s="940" t="s">
        <v>190</v>
      </c>
      <c r="C12" s="941"/>
      <c r="D12" s="1003"/>
      <c r="E12" s="1004"/>
      <c r="F12" s="1004"/>
      <c r="G12" s="1004"/>
      <c r="H12" s="1004"/>
      <c r="I12" s="13"/>
      <c r="J12" s="13"/>
      <c r="K12" s="13"/>
      <c r="L12" s="13"/>
      <c r="M12" s="13"/>
    </row>
    <row r="13" spans="1:14">
      <c r="A13" s="13"/>
      <c r="B13" s="940" t="s">
        <v>191</v>
      </c>
      <c r="C13" s="941"/>
      <c r="D13" s="1003"/>
      <c r="E13" s="1004"/>
      <c r="F13" s="1004"/>
      <c r="G13" s="1004"/>
      <c r="H13" s="1004"/>
      <c r="I13" s="13"/>
      <c r="J13" s="13"/>
      <c r="K13" s="13"/>
      <c r="L13" s="13"/>
      <c r="M13" s="13"/>
    </row>
    <row r="14" spans="1:14">
      <c r="A14" s="13"/>
      <c r="B14" s="940" t="s">
        <v>192</v>
      </c>
      <c r="C14" s="941"/>
      <c r="D14" s="1003"/>
      <c r="E14" s="1004"/>
      <c r="F14" s="1004"/>
      <c r="G14" s="1004"/>
      <c r="H14" s="1004"/>
      <c r="I14" s="13"/>
      <c r="J14" s="13"/>
      <c r="K14" s="13"/>
      <c r="L14" s="13"/>
      <c r="M14" s="13"/>
    </row>
    <row r="15" spans="1:14">
      <c r="A15" s="13"/>
      <c r="B15" s="940" t="s">
        <v>193</v>
      </c>
      <c r="C15" s="941"/>
      <c r="D15" s="1003"/>
      <c r="E15" s="1004"/>
      <c r="F15" s="1004"/>
      <c r="G15" s="1004"/>
      <c r="H15" s="1004"/>
      <c r="I15" s="13"/>
      <c r="J15" s="13"/>
      <c r="K15" s="13"/>
      <c r="L15" s="13"/>
      <c r="M15" s="13"/>
    </row>
    <row r="16" spans="1:14">
      <c r="A16" s="13"/>
      <c r="B16" s="940" t="s">
        <v>194</v>
      </c>
      <c r="C16" s="941"/>
      <c r="D16" s="1003"/>
      <c r="E16" s="1004"/>
      <c r="F16" s="1004"/>
      <c r="G16" s="1004"/>
      <c r="H16" s="1004"/>
      <c r="I16" s="13"/>
      <c r="J16" s="13"/>
      <c r="K16" s="13"/>
      <c r="L16" s="13"/>
      <c r="M16" s="13"/>
    </row>
    <row r="17" spans="1:13">
      <c r="A17" s="13"/>
      <c r="B17" s="940" t="s">
        <v>195</v>
      </c>
      <c r="C17" s="941"/>
      <c r="D17" s="1003"/>
      <c r="E17" s="1004"/>
      <c r="F17" s="1004"/>
      <c r="G17" s="1004"/>
      <c r="H17" s="1004"/>
      <c r="I17" s="13"/>
      <c r="J17" s="13"/>
      <c r="K17" s="13"/>
      <c r="L17" s="13"/>
      <c r="M17" s="13"/>
    </row>
    <row r="18" spans="1:13">
      <c r="A18" s="13"/>
      <c r="B18" s="940" t="s">
        <v>196</v>
      </c>
      <c r="C18" s="941"/>
      <c r="D18" s="1003"/>
      <c r="E18" s="1004"/>
      <c r="F18" s="1004"/>
      <c r="G18" s="1004"/>
      <c r="H18" s="1004"/>
      <c r="I18" s="13"/>
      <c r="J18" s="13"/>
      <c r="K18" s="13"/>
      <c r="L18" s="13"/>
      <c r="M18" s="13"/>
    </row>
    <row r="19" spans="1:13">
      <c r="A19" s="13"/>
      <c r="B19" s="13"/>
      <c r="C19" s="13"/>
      <c r="D19" s="13"/>
      <c r="E19" s="13"/>
      <c r="F19" s="13"/>
      <c r="G19" s="13"/>
      <c r="H19" s="13"/>
      <c r="I19" s="13"/>
      <c r="J19" s="13"/>
      <c r="K19" s="13"/>
      <c r="L19" s="13"/>
      <c r="M19" s="13"/>
    </row>
    <row r="20" spans="1:13">
      <c r="A20" s="13"/>
      <c r="B20" s="169"/>
      <c r="C20" s="13"/>
      <c r="D20" s="13"/>
      <c r="E20" s="13"/>
      <c r="F20" s="13"/>
      <c r="G20" s="13"/>
      <c r="H20" s="13"/>
      <c r="I20" s="13"/>
      <c r="J20" s="13"/>
      <c r="K20" s="13"/>
      <c r="L20" s="13"/>
    </row>
    <row r="21" spans="1:13">
      <c r="A21" s="13"/>
      <c r="B21" s="238" t="s">
        <v>197</v>
      </c>
      <c r="C21" s="13"/>
      <c r="D21" s="13"/>
      <c r="E21" s="13"/>
      <c r="F21" s="13"/>
      <c r="G21" s="13"/>
      <c r="H21" s="13"/>
      <c r="I21" s="13"/>
      <c r="J21" s="13"/>
      <c r="K21" s="13"/>
      <c r="L21" s="13"/>
    </row>
    <row r="22" spans="1:13">
      <c r="A22" s="13"/>
      <c r="B22" s="238" t="s">
        <v>198</v>
      </c>
      <c r="C22" s="13"/>
      <c r="D22" s="13"/>
      <c r="E22" s="13"/>
      <c r="F22" s="13"/>
      <c r="G22" s="13"/>
      <c r="H22" s="13"/>
      <c r="I22" s="13"/>
      <c r="J22" s="13"/>
      <c r="K22" s="13"/>
      <c r="L22" s="13"/>
    </row>
    <row r="23" spans="1:13">
      <c r="A23" s="13"/>
      <c r="B23" s="238" t="s">
        <v>199</v>
      </c>
      <c r="C23" s="13"/>
      <c r="D23" s="13"/>
      <c r="E23" s="13"/>
      <c r="F23" s="13"/>
      <c r="G23" s="13"/>
      <c r="H23" s="13"/>
      <c r="I23" s="13"/>
      <c r="J23" s="13"/>
      <c r="K23" s="13"/>
      <c r="L23" s="13"/>
    </row>
    <row r="24" spans="1:13">
      <c r="B24" s="238" t="s">
        <v>200</v>
      </c>
    </row>
    <row r="25" spans="1:13">
      <c r="B25" s="238" t="s">
        <v>201</v>
      </c>
    </row>
    <row r="26" spans="1:13">
      <c r="B26" s="238" t="s">
        <v>202</v>
      </c>
    </row>
    <row r="27" spans="1:13">
      <c r="B27" s="238" t="s">
        <v>203</v>
      </c>
    </row>
    <row r="28" spans="1:13">
      <c r="B28" s="238" t="s">
        <v>204</v>
      </c>
    </row>
    <row r="29" spans="1:13">
      <c r="B29" s="238" t="s">
        <v>205</v>
      </c>
    </row>
    <row r="30" spans="1:13">
      <c r="B30" s="238" t="s">
        <v>206</v>
      </c>
    </row>
    <row r="31" spans="1:13">
      <c r="B31" s="238" t="s">
        <v>207</v>
      </c>
    </row>
    <row r="32" spans="1:13">
      <c r="B32" s="238" t="s">
        <v>208</v>
      </c>
    </row>
    <row r="33" spans="2:2">
      <c r="B33" s="238" t="s">
        <v>209</v>
      </c>
    </row>
    <row r="34" spans="2:2">
      <c r="B34" s="238" t="s">
        <v>210</v>
      </c>
    </row>
    <row r="35" spans="2:2">
      <c r="B35" s="238" t="s">
        <v>211</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15" activePane="bottomLeft" state="frozen"/>
      <selection activeCell="B75" sqref="A1:XFD1048576"/>
      <selection pane="bottomLeft" activeCell="C40" sqref="C40"/>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18" customFormat="1" ht="21">
      <c r="A1" s="16" t="s">
        <v>212</v>
      </c>
      <c r="B1" s="16"/>
      <c r="C1" s="16"/>
      <c r="D1" s="16"/>
    </row>
    <row r="2" spans="1:4" s="18" customFormat="1" ht="21">
      <c r="A2" s="16" t="str">
        <f>'RFPR cover'!C5</f>
        <v>NGN</v>
      </c>
      <c r="B2" s="16"/>
      <c r="C2" s="16"/>
      <c r="D2" s="16"/>
    </row>
    <row r="3" spans="1:4" s="18" customFormat="1" ht="21">
      <c r="A3" s="16">
        <f>'RFPR cover'!C7</f>
        <v>2021</v>
      </c>
      <c r="B3" s="16"/>
      <c r="C3" s="16"/>
      <c r="D3" s="16"/>
    </row>
    <row r="4" spans="1:4" s="18" customFormat="1" ht="21">
      <c r="A4" s="726"/>
      <c r="B4" s="726"/>
      <c r="C4" s="726"/>
      <c r="D4" s="726"/>
    </row>
    <row r="5" spans="1:4" ht="27.6">
      <c r="A5" s="723" t="s">
        <v>213</v>
      </c>
      <c r="B5" s="724" t="s">
        <v>214</v>
      </c>
      <c r="C5" s="725" t="s">
        <v>215</v>
      </c>
    </row>
    <row r="6" spans="1:4">
      <c r="A6" s="278">
        <v>1.1000000000000001</v>
      </c>
      <c r="B6" s="733" t="s">
        <v>216</v>
      </c>
      <c r="C6" s="740" t="s">
        <v>217</v>
      </c>
    </row>
    <row r="7" spans="1:4">
      <c r="A7" s="278">
        <v>1.1000000000000001</v>
      </c>
      <c r="B7" s="733" t="s">
        <v>216</v>
      </c>
      <c r="C7" s="740" t="s">
        <v>218</v>
      </c>
    </row>
    <row r="8" spans="1:4">
      <c r="A8" s="278">
        <v>1.1000000000000001</v>
      </c>
      <c r="B8" s="731" t="s">
        <v>219</v>
      </c>
      <c r="C8" s="739" t="s">
        <v>220</v>
      </c>
    </row>
    <row r="9" spans="1:4" ht="25.2">
      <c r="A9" s="278">
        <v>1.1000000000000001</v>
      </c>
      <c r="B9" s="731" t="s">
        <v>221</v>
      </c>
      <c r="C9" s="739" t="s">
        <v>222</v>
      </c>
    </row>
    <row r="10" spans="1:4">
      <c r="A10" s="278">
        <v>1.1000000000000001</v>
      </c>
      <c r="B10" s="731" t="s">
        <v>221</v>
      </c>
      <c r="C10" s="739" t="s">
        <v>223</v>
      </c>
    </row>
    <row r="11" spans="1:4">
      <c r="A11" s="278">
        <v>1.1000000000000001</v>
      </c>
      <c r="B11" s="731" t="s">
        <v>224</v>
      </c>
      <c r="C11" s="739" t="s">
        <v>225</v>
      </c>
    </row>
    <row r="12" spans="1:4" ht="25.2">
      <c r="A12" s="278">
        <v>1.1000000000000001</v>
      </c>
      <c r="B12" s="731" t="s">
        <v>221</v>
      </c>
      <c r="C12" s="739" t="s">
        <v>226</v>
      </c>
    </row>
    <row r="13" spans="1:4" ht="50.4">
      <c r="A13" s="278">
        <v>1.1000000000000001</v>
      </c>
      <c r="B13" s="731" t="s">
        <v>221</v>
      </c>
      <c r="C13" s="739" t="s">
        <v>227</v>
      </c>
    </row>
    <row r="14" spans="1:4">
      <c r="A14" s="279">
        <v>1.1000000000000001</v>
      </c>
      <c r="B14" s="731" t="s">
        <v>228</v>
      </c>
      <c r="C14" s="739" t="s">
        <v>229</v>
      </c>
    </row>
    <row r="15" spans="1:4">
      <c r="A15" s="279">
        <v>1.1000000000000001</v>
      </c>
      <c r="B15" s="731" t="s">
        <v>219</v>
      </c>
      <c r="C15" s="739" t="s">
        <v>230</v>
      </c>
    </row>
    <row r="16" spans="1:4" ht="37.799999999999997">
      <c r="A16" s="279">
        <v>1.1000000000000001</v>
      </c>
      <c r="B16" s="731" t="s">
        <v>231</v>
      </c>
      <c r="C16" s="739" t="s">
        <v>232</v>
      </c>
    </row>
    <row r="17" spans="1:3">
      <c r="A17" s="279">
        <v>1.1000000000000001</v>
      </c>
      <c r="B17" s="731" t="s">
        <v>224</v>
      </c>
      <c r="C17" s="239" t="s">
        <v>233</v>
      </c>
    </row>
    <row r="18" spans="1:3">
      <c r="A18" s="279">
        <v>1.1000000000000001</v>
      </c>
      <c r="B18" s="731" t="s">
        <v>224</v>
      </c>
      <c r="C18" s="239" t="s">
        <v>234</v>
      </c>
    </row>
    <row r="19" spans="1:3">
      <c r="A19" s="279">
        <v>1.1000000000000001</v>
      </c>
      <c r="B19" s="731" t="s">
        <v>235</v>
      </c>
      <c r="C19" s="239" t="s">
        <v>236</v>
      </c>
    </row>
    <row r="20" spans="1:3" ht="25.2">
      <c r="A20" s="279">
        <v>1.1000000000000001</v>
      </c>
      <c r="B20" s="731" t="s">
        <v>235</v>
      </c>
      <c r="C20" s="239" t="s">
        <v>237</v>
      </c>
    </row>
    <row r="21" spans="1:3">
      <c r="A21" s="279">
        <v>1.1000000000000001</v>
      </c>
      <c r="B21" s="731" t="s">
        <v>238</v>
      </c>
      <c r="C21" s="239" t="s">
        <v>239</v>
      </c>
    </row>
    <row r="22" spans="1:3">
      <c r="A22" s="279">
        <v>1.1000000000000001</v>
      </c>
      <c r="B22" s="279" t="s">
        <v>228</v>
      </c>
      <c r="C22" s="239" t="s">
        <v>240</v>
      </c>
    </row>
    <row r="23" spans="1:3" ht="25.2">
      <c r="A23" s="279">
        <v>1.1000000000000001</v>
      </c>
      <c r="B23" s="731" t="s">
        <v>228</v>
      </c>
      <c r="C23" s="239" t="s">
        <v>241</v>
      </c>
    </row>
    <row r="24" spans="1:3" ht="25.2">
      <c r="A24" s="279">
        <v>1.1000000000000001</v>
      </c>
      <c r="B24" s="731" t="s">
        <v>231</v>
      </c>
      <c r="C24" s="239" t="s">
        <v>242</v>
      </c>
    </row>
    <row r="25" spans="1:3" ht="25.8" thickBot="1">
      <c r="A25" s="806">
        <v>1.1000000000000001</v>
      </c>
      <c r="B25" s="807" t="s">
        <v>235</v>
      </c>
      <c r="C25" s="808" t="s">
        <v>243</v>
      </c>
    </row>
    <row r="26" spans="1:3">
      <c r="A26" s="803">
        <v>1.1000000000000001</v>
      </c>
      <c r="B26" s="804" t="s">
        <v>228</v>
      </c>
      <c r="C26" s="805" t="s">
        <v>244</v>
      </c>
    </row>
    <row r="27" spans="1:3">
      <c r="A27" s="803">
        <v>1.1000000000000001</v>
      </c>
      <c r="B27" s="731" t="s">
        <v>235</v>
      </c>
      <c r="C27" s="239" t="s">
        <v>245</v>
      </c>
    </row>
    <row r="28" spans="1:3" ht="25.2">
      <c r="A28" s="279">
        <v>1.1000000000000001</v>
      </c>
      <c r="B28" s="731" t="s">
        <v>235</v>
      </c>
      <c r="C28" s="239" t="s">
        <v>246</v>
      </c>
    </row>
    <row r="29" spans="1:3">
      <c r="A29" s="809">
        <v>2</v>
      </c>
      <c r="B29" s="731" t="s">
        <v>235</v>
      </c>
      <c r="C29" s="239" t="s">
        <v>247</v>
      </c>
    </row>
    <row r="30" spans="1:3">
      <c r="A30" s="809">
        <v>2</v>
      </c>
      <c r="B30" s="731" t="s">
        <v>235</v>
      </c>
      <c r="C30" s="239" t="s">
        <v>248</v>
      </c>
    </row>
    <row r="31" spans="1:3">
      <c r="A31" s="809">
        <v>2</v>
      </c>
      <c r="B31" s="731" t="s">
        <v>235</v>
      </c>
      <c r="C31" s="239" t="s">
        <v>249</v>
      </c>
    </row>
    <row r="32" spans="1:3" ht="25.2">
      <c r="A32" s="809">
        <v>2</v>
      </c>
      <c r="B32" s="731" t="s">
        <v>203</v>
      </c>
      <c r="C32" s="751" t="s">
        <v>250</v>
      </c>
    </row>
    <row r="33" spans="1:3" ht="27.75" customHeight="1">
      <c r="A33" s="809">
        <v>2</v>
      </c>
      <c r="B33" s="731" t="s">
        <v>251</v>
      </c>
      <c r="C33" s="239" t="s">
        <v>252</v>
      </c>
    </row>
    <row r="34" spans="1:3">
      <c r="A34" s="279">
        <v>2.1</v>
      </c>
      <c r="B34" s="731" t="s">
        <v>208</v>
      </c>
      <c r="C34" s="239" t="s">
        <v>253</v>
      </c>
    </row>
    <row r="35" spans="1:3" ht="25.2">
      <c r="A35" s="279">
        <v>2.1</v>
      </c>
      <c r="B35" s="731" t="s">
        <v>203</v>
      </c>
      <c r="C35" s="239" t="s">
        <v>254</v>
      </c>
    </row>
    <row r="36" spans="1:3">
      <c r="A36" s="280"/>
      <c r="B36" s="753"/>
      <c r="C36" s="239"/>
    </row>
    <row r="37" spans="1:3">
      <c r="A37" s="280"/>
      <c r="B37" s="753"/>
      <c r="C37" s="239"/>
    </row>
    <row r="38" spans="1:3">
      <c r="A38" s="280"/>
      <c r="B38" s="753"/>
      <c r="C38" s="239"/>
    </row>
    <row r="39" spans="1:3">
      <c r="A39" s="280"/>
      <c r="B39" s="753"/>
      <c r="C39" s="239"/>
    </row>
    <row r="40" spans="1:3">
      <c r="A40" s="279"/>
      <c r="B40" s="753"/>
      <c r="C40" s="239"/>
    </row>
    <row r="41" spans="1:3">
      <c r="A41" s="280"/>
      <c r="B41" s="753"/>
      <c r="C41" s="239"/>
    </row>
    <row r="42" spans="1:3">
      <c r="A42" s="280"/>
      <c r="B42" s="753"/>
      <c r="C42" s="239"/>
    </row>
    <row r="43" spans="1:3">
      <c r="A43" s="280"/>
      <c r="B43" s="753"/>
      <c r="C43" s="239"/>
    </row>
    <row r="44" spans="1:3">
      <c r="A44" s="280"/>
      <c r="B44" s="731"/>
      <c r="C44" s="239"/>
    </row>
    <row r="45" spans="1:3">
      <c r="A45" s="280"/>
      <c r="B45" s="731"/>
      <c r="C45" s="239"/>
    </row>
    <row r="46" spans="1:3">
      <c r="A46" s="280"/>
      <c r="B46" s="731"/>
      <c r="C46" s="239"/>
    </row>
    <row r="47" spans="1:3">
      <c r="A47" s="280"/>
      <c r="B47" s="731"/>
      <c r="C47" s="239"/>
    </row>
    <row r="48" spans="1:3">
      <c r="A48" s="280"/>
      <c r="B48" s="731"/>
      <c r="C48" s="239"/>
    </row>
    <row r="49" spans="1:3">
      <c r="A49" s="280"/>
      <c r="B49" s="731"/>
      <c r="C49" s="239"/>
    </row>
    <row r="50" spans="1:3">
      <c r="A50" s="280"/>
      <c r="B50" s="731"/>
      <c r="C50" s="239"/>
    </row>
    <row r="51" spans="1:3">
      <c r="A51" s="280"/>
      <c r="B51" s="731"/>
      <c r="C51" s="239"/>
    </row>
    <row r="52" spans="1:3">
      <c r="A52" s="280"/>
      <c r="B52" s="731"/>
      <c r="C52" s="239"/>
    </row>
    <row r="53" spans="1:3">
      <c r="A53" s="280"/>
      <c r="B53" s="731"/>
      <c r="C53" s="239"/>
    </row>
    <row r="54" spans="1:3">
      <c r="A54" s="280"/>
      <c r="B54" s="760"/>
      <c r="C54" s="761"/>
    </row>
    <row r="55" spans="1:3">
      <c r="A55" s="280"/>
      <c r="B55" s="731"/>
      <c r="C55" s="239"/>
    </row>
    <row r="56" spans="1:3">
      <c r="A56" s="280"/>
      <c r="B56" s="731"/>
      <c r="C56" s="239"/>
    </row>
    <row r="57" spans="1:3">
      <c r="A57" s="280"/>
      <c r="B57" s="731"/>
      <c r="C57" s="239"/>
    </row>
    <row r="58" spans="1:3">
      <c r="A58" s="280"/>
      <c r="B58" s="731"/>
      <c r="C58" s="239"/>
    </row>
    <row r="59" spans="1:3">
      <c r="A59" s="280"/>
      <c r="B59" s="731"/>
      <c r="C59" s="751"/>
    </row>
    <row r="60" spans="1:3">
      <c r="A60" s="281"/>
      <c r="B60" s="732"/>
      <c r="C60" s="240"/>
    </row>
    <row r="61" spans="1:3">
      <c r="A61" s="281"/>
      <c r="B61" s="732"/>
      <c r="C61" s="240"/>
    </row>
    <row r="62" spans="1:3">
      <c r="A62" s="281"/>
      <c r="B62" s="732"/>
      <c r="C62" s="240"/>
    </row>
    <row r="63" spans="1:3">
      <c r="A63" s="281"/>
      <c r="B63" s="732"/>
      <c r="C63" s="240"/>
    </row>
    <row r="64" spans="1:3">
      <c r="A64" s="281"/>
      <c r="B64" s="732"/>
      <c r="C64" s="240"/>
    </row>
    <row r="65" spans="1:3">
      <c r="A65" s="281"/>
      <c r="B65" s="732"/>
      <c r="C65" s="240"/>
    </row>
    <row r="66" spans="1:3">
      <c r="A66" s="281"/>
      <c r="B66" s="732"/>
      <c r="C66" s="240"/>
    </row>
    <row r="67" spans="1:3">
      <c r="A67" s="281"/>
      <c r="B67" s="732"/>
      <c r="C67" s="240"/>
    </row>
  </sheetData>
  <pageMargins left="0.70866141732283472" right="0.70866141732283472" top="0.74803149606299213" bottom="0.74803149606299213" header="0.31496062992125984" footer="0.31496062992125984"/>
  <pageSetup paperSize="8" scale="74"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W66"/>
  <sheetViews>
    <sheetView showGridLines="0" tabSelected="1" zoomScale="80" zoomScaleNormal="80" workbookViewId="0">
      <selection activeCell="Q13" sqref="Q13"/>
    </sheetView>
  </sheetViews>
  <sheetFormatPr defaultRowHeight="12.6"/>
  <cols>
    <col min="1" max="1" width="8.36328125" customWidth="1"/>
    <col min="2" max="2" width="23" style="153" customWidth="1"/>
    <col min="3" max="3" width="6.6328125" style="28" customWidth="1"/>
    <col min="4" max="11" width="7.7265625" customWidth="1"/>
    <col min="12" max="12" width="2.08984375" customWidth="1"/>
    <col min="13" max="14" width="7.7265625" customWidth="1"/>
    <col min="15" max="15" width="5.08984375" customWidth="1"/>
  </cols>
  <sheetData>
    <row r="1" spans="1:23" s="18" customFormat="1" ht="21">
      <c r="A1" s="888" t="s">
        <v>255</v>
      </c>
      <c r="B1" s="792"/>
      <c r="C1" s="793"/>
      <c r="D1" s="793"/>
      <c r="E1" s="793"/>
      <c r="F1" s="793"/>
      <c r="G1" s="211"/>
      <c r="H1" s="211"/>
      <c r="I1" s="212"/>
      <c r="J1" s="212"/>
      <c r="K1" s="213"/>
      <c r="L1" s="213"/>
      <c r="M1" s="213"/>
      <c r="N1" s="213"/>
      <c r="O1" s="901" t="s">
        <v>182</v>
      </c>
    </row>
    <row r="2" spans="1:23" s="18" customFormat="1" ht="21">
      <c r="A2" s="786" t="s">
        <v>2</v>
      </c>
      <c r="B2" s="794"/>
      <c r="C2" s="781"/>
      <c r="D2" s="781"/>
      <c r="E2" s="781"/>
      <c r="F2" s="781"/>
      <c r="G2" s="16"/>
      <c r="H2" s="16"/>
      <c r="I2" s="15"/>
      <c r="J2" s="15"/>
      <c r="K2" s="15"/>
      <c r="L2" s="15"/>
      <c r="M2" s="15"/>
      <c r="N2" s="15"/>
      <c r="O2" s="92"/>
    </row>
    <row r="3" spans="1:23" s="18" customFormat="1" ht="22.8">
      <c r="A3" s="789">
        <v>2021</v>
      </c>
      <c r="B3" s="795" t="s">
        <v>256</v>
      </c>
      <c r="C3" s="796"/>
      <c r="D3" s="796"/>
      <c r="E3" s="796"/>
      <c r="F3" s="796"/>
      <c r="G3" s="214"/>
      <c r="H3" s="214"/>
      <c r="I3" s="210"/>
      <c r="J3" s="210"/>
      <c r="K3" s="210"/>
      <c r="L3" s="210"/>
      <c r="M3" s="210"/>
      <c r="N3" s="210"/>
      <c r="O3" s="215"/>
    </row>
    <row r="4" spans="1:23" ht="12.75" customHeight="1"/>
    <row r="5" spans="1:23">
      <c r="D5" s="323" t="s">
        <v>257</v>
      </c>
      <c r="E5" s="324" t="s">
        <v>257</v>
      </c>
      <c r="F5" s="324" t="s">
        <v>257</v>
      </c>
      <c r="G5" s="324" t="s">
        <v>257</v>
      </c>
      <c r="H5" s="324" t="s">
        <v>257</v>
      </c>
      <c r="I5" s="324" t="s">
        <v>257</v>
      </c>
      <c r="J5" s="324" t="s">
        <v>257</v>
      </c>
      <c r="K5" s="325" t="s">
        <v>257</v>
      </c>
      <c r="L5" s="2"/>
      <c r="M5" s="2"/>
    </row>
    <row r="6" spans="1:23" ht="31.5" customHeight="1">
      <c r="C6" s="130"/>
      <c r="D6" s="89">
        <v>2014</v>
      </c>
      <c r="E6" s="90">
        <v>2015</v>
      </c>
      <c r="F6" s="90">
        <v>2016</v>
      </c>
      <c r="G6" s="90">
        <v>2017</v>
      </c>
      <c r="H6" s="90">
        <v>2018</v>
      </c>
      <c r="I6" s="90">
        <v>2019</v>
      </c>
      <c r="J6" s="90">
        <v>2020</v>
      </c>
      <c r="K6" s="152">
        <v>2021</v>
      </c>
      <c r="L6" s="32"/>
      <c r="M6" s="828" t="s">
        <v>258</v>
      </c>
      <c r="N6" s="829" t="s">
        <v>259</v>
      </c>
    </row>
    <row r="7" spans="1:23">
      <c r="C7" s="130"/>
      <c r="D7" s="130"/>
      <c r="E7" s="130"/>
      <c r="F7" s="130"/>
      <c r="G7" s="130"/>
      <c r="H7" s="130"/>
      <c r="I7" s="130"/>
      <c r="J7" s="130"/>
      <c r="K7" s="130"/>
      <c r="L7" s="130"/>
      <c r="M7" s="130"/>
      <c r="N7" s="130"/>
      <c r="O7" s="130"/>
    </row>
    <row r="8" spans="1:23">
      <c r="B8" s="831" t="s">
        <v>260</v>
      </c>
      <c r="C8" s="347"/>
      <c r="D8" s="347"/>
      <c r="E8" s="832"/>
      <c r="F8" s="347"/>
      <c r="G8" s="347"/>
      <c r="H8" s="347"/>
      <c r="I8" s="347"/>
      <c r="J8" s="347"/>
      <c r="K8" s="347"/>
      <c r="L8" s="443"/>
      <c r="M8" s="173"/>
      <c r="N8" s="173"/>
      <c r="O8" s="173"/>
    </row>
    <row r="9" spans="1:23">
      <c r="B9" s="154"/>
      <c r="D9" s="28" t="s">
        <v>261</v>
      </c>
      <c r="E9" s="28" t="s">
        <v>262</v>
      </c>
      <c r="F9" s="28" t="s">
        <v>263</v>
      </c>
      <c r="G9" s="300" t="s">
        <v>264</v>
      </c>
      <c r="H9" s="300" t="s">
        <v>265</v>
      </c>
      <c r="I9" s="300" t="s">
        <v>266</v>
      </c>
      <c r="J9" s="300" t="s">
        <v>267</v>
      </c>
      <c r="K9" s="300" t="s">
        <v>268</v>
      </c>
      <c r="L9" s="32"/>
    </row>
    <row r="10" spans="1:23" s="32" customFormat="1" ht="25.2" customHeight="1">
      <c r="B10" s="833" t="s">
        <v>269</v>
      </c>
      <c r="C10" s="834" t="s">
        <v>270</v>
      </c>
      <c r="D10" s="835">
        <v>6.7000000000000004E-2</v>
      </c>
      <c r="E10" s="836">
        <v>6.7000000000000004E-2</v>
      </c>
      <c r="F10" s="836">
        <v>6.7000000000000004E-2</v>
      </c>
      <c r="G10" s="836">
        <v>6.7000000000000004E-2</v>
      </c>
      <c r="H10" s="836">
        <v>6.7000000000000004E-2</v>
      </c>
      <c r="I10" s="836">
        <v>6.7000000000000004E-2</v>
      </c>
      <c r="J10" s="836">
        <v>6.7000000000000004E-2</v>
      </c>
      <c r="K10" s="837">
        <v>6.7000000000000004E-2</v>
      </c>
      <c r="L10" s="838"/>
      <c r="M10" s="837">
        <v>6.7000000000000018E-2</v>
      </c>
      <c r="N10" s="837">
        <v>6.7000000000000018E-2</v>
      </c>
      <c r="Q10" s="923"/>
      <c r="R10" s="923"/>
      <c r="S10" s="923"/>
      <c r="T10" s="923"/>
      <c r="U10" s="923"/>
      <c r="V10" s="923"/>
      <c r="W10" s="923"/>
    </row>
    <row r="11" spans="1:23" s="32" customFormat="1" ht="25.2" customHeight="1">
      <c r="B11" s="833" t="s">
        <v>271</v>
      </c>
      <c r="C11" s="834" t="s">
        <v>270</v>
      </c>
      <c r="D11" s="839">
        <v>3.4940580567017654E-2</v>
      </c>
      <c r="E11" s="840">
        <v>2.806163122989681E-2</v>
      </c>
      <c r="F11" s="840">
        <v>3.4060750078368021E-2</v>
      </c>
      <c r="G11" s="840">
        <v>3.5224065268889271E-2</v>
      </c>
      <c r="H11" s="840">
        <v>2.7255707636917072E-2</v>
      </c>
      <c r="I11" s="840">
        <v>2.0814852128119725E-2</v>
      </c>
      <c r="J11" s="840">
        <v>3.1931760103852694E-2</v>
      </c>
      <c r="K11" s="841">
        <v>3.9077533259905872E-2</v>
      </c>
      <c r="L11" s="838"/>
      <c r="M11" s="841">
        <v>3.1424164122719214E-2</v>
      </c>
      <c r="N11" s="841">
        <v>3.1424164122719214E-2</v>
      </c>
      <c r="P11" s="830"/>
      <c r="Q11" s="923"/>
      <c r="R11" s="923"/>
      <c r="S11" s="923"/>
      <c r="T11" s="923"/>
      <c r="U11" s="923"/>
      <c r="V11" s="923"/>
      <c r="W11" s="923"/>
    </row>
    <row r="12" spans="1:23" s="32" customFormat="1" ht="25.2" customHeight="1">
      <c r="B12" s="833" t="s">
        <v>272</v>
      </c>
      <c r="C12" s="834" t="s">
        <v>270</v>
      </c>
      <c r="D12" s="839">
        <v>4.3834217177157013E-3</v>
      </c>
      <c r="E12" s="840">
        <v>4.6374235174710737E-3</v>
      </c>
      <c r="F12" s="840">
        <v>4.7248287208439379E-3</v>
      </c>
      <c r="G12" s="840">
        <v>4.5985754102161013E-3</v>
      </c>
      <c r="H12" s="840">
        <v>4.3195653531527987E-3</v>
      </c>
      <c r="I12" s="840">
        <v>4.2640965089794647E-3</v>
      </c>
      <c r="J12" s="840">
        <v>4.2285163616829942E-3</v>
      </c>
      <c r="K12" s="841">
        <v>4.1707898257254258E-3</v>
      </c>
      <c r="L12" s="838"/>
      <c r="M12" s="841">
        <v>4.4113367374474313E-3</v>
      </c>
      <c r="N12" s="841">
        <v>4.4113367374474313E-3</v>
      </c>
      <c r="Q12" s="923"/>
      <c r="R12" s="923"/>
      <c r="S12" s="923"/>
      <c r="T12" s="923"/>
      <c r="U12" s="923"/>
      <c r="V12" s="923"/>
      <c r="W12" s="923"/>
    </row>
    <row r="13" spans="1:23" s="32" customFormat="1" ht="25.2" customHeight="1">
      <c r="B13" s="833" t="s">
        <v>123</v>
      </c>
      <c r="C13" s="834" t="s">
        <v>270</v>
      </c>
      <c r="D13" s="839">
        <v>3.7051875846378013E-3</v>
      </c>
      <c r="E13" s="840">
        <v>3.3712167697723585E-3</v>
      </c>
      <c r="F13" s="840">
        <v>4.1305757419247318E-3</v>
      </c>
      <c r="G13" s="840">
        <v>4.0424739320798425E-3</v>
      </c>
      <c r="H13" s="840">
        <v>3.2604116021504293E-3</v>
      </c>
      <c r="I13" s="840">
        <v>3.1696424143303282E-3</v>
      </c>
      <c r="J13" s="840">
        <v>3.5896167342904513E-3</v>
      </c>
      <c r="K13" s="841">
        <v>3.6551700513952311E-3</v>
      </c>
      <c r="L13" s="838"/>
      <c r="M13" s="841">
        <v>3.6129083813754765E-3</v>
      </c>
      <c r="N13" s="841">
        <v>3.6129083813754765E-3</v>
      </c>
      <c r="Q13" s="923"/>
      <c r="R13" s="923"/>
      <c r="S13" s="923"/>
      <c r="T13" s="923"/>
      <c r="U13" s="923"/>
      <c r="V13" s="923"/>
      <c r="W13" s="923"/>
    </row>
    <row r="14" spans="1:23" s="32" customFormat="1" ht="25.2" customHeight="1">
      <c r="B14" s="833" t="s">
        <v>124</v>
      </c>
      <c r="C14" s="834" t="s">
        <v>270</v>
      </c>
      <c r="D14" s="839">
        <v>9.8105232886526775E-4</v>
      </c>
      <c r="E14" s="840">
        <v>7.8908980487217757E-4</v>
      </c>
      <c r="F14" s="840">
        <v>6.8875700587338589E-4</v>
      </c>
      <c r="G14" s="840">
        <v>1.0344494336522081E-3</v>
      </c>
      <c r="H14" s="840">
        <v>9.096043169987667E-4</v>
      </c>
      <c r="I14" s="840">
        <v>1.0948859349833484E-3</v>
      </c>
      <c r="J14" s="840">
        <v>5.6627816103158697E-4</v>
      </c>
      <c r="K14" s="841">
        <v>4.7693062068434808E-4</v>
      </c>
      <c r="L14" s="838"/>
      <c r="M14" s="841">
        <v>8.1497163757591519E-4</v>
      </c>
      <c r="N14" s="841">
        <v>8.1497163757591519E-4</v>
      </c>
      <c r="Q14" s="923"/>
      <c r="R14" s="923"/>
      <c r="S14" s="923"/>
      <c r="T14" s="923"/>
      <c r="U14" s="923"/>
      <c r="V14" s="923"/>
      <c r="W14" s="923"/>
    </row>
    <row r="15" spans="1:23" s="32" customFormat="1" ht="25.2" customHeight="1">
      <c r="B15" s="833" t="s">
        <v>125</v>
      </c>
      <c r="C15" s="834" t="s">
        <v>270</v>
      </c>
      <c r="D15" s="839">
        <v>3.0056307784528257E-3</v>
      </c>
      <c r="E15" s="840">
        <v>3.5223986326439584E-3</v>
      </c>
      <c r="F15" s="840">
        <v>3.8173102625526471E-3</v>
      </c>
      <c r="G15" s="840">
        <v>6.0472806325594011E-3</v>
      </c>
      <c r="H15" s="840">
        <v>4.6537426687062082E-3</v>
      </c>
      <c r="I15" s="840">
        <v>4.5793988215469279E-3</v>
      </c>
      <c r="J15" s="840">
        <v>4.9225723958364618E-3</v>
      </c>
      <c r="K15" s="841">
        <v>4.3626363145376629E-3</v>
      </c>
      <c r="L15" s="838"/>
      <c r="M15" s="841">
        <v>4.3760177846021335E-3</v>
      </c>
      <c r="N15" s="841">
        <v>4.3760177846021335E-3</v>
      </c>
      <c r="Q15" s="923"/>
      <c r="R15" s="923"/>
      <c r="S15" s="923"/>
      <c r="T15" s="923"/>
      <c r="U15" s="923"/>
      <c r="V15" s="923"/>
      <c r="W15" s="923"/>
    </row>
    <row r="16" spans="1:23" s="32" customFormat="1" ht="25.2" customHeight="1">
      <c r="B16" s="833" t="s">
        <v>126</v>
      </c>
      <c r="C16" s="834" t="s">
        <v>270</v>
      </c>
      <c r="D16" s="839">
        <v>0</v>
      </c>
      <c r="E16" s="840">
        <v>9.9851859627150016E-4</v>
      </c>
      <c r="F16" s="840">
        <v>0</v>
      </c>
      <c r="G16" s="840">
        <v>0</v>
      </c>
      <c r="H16" s="840">
        <v>1.0196289512699084E-3</v>
      </c>
      <c r="I16" s="840">
        <v>0</v>
      </c>
      <c r="J16" s="840">
        <v>0</v>
      </c>
      <c r="K16" s="841">
        <v>0</v>
      </c>
      <c r="L16" s="838"/>
      <c r="M16" s="841">
        <v>2.4865820018061651E-4</v>
      </c>
      <c r="N16" s="841">
        <v>2.4865820018061651E-4</v>
      </c>
      <c r="Q16" s="923"/>
      <c r="R16" s="923"/>
      <c r="S16" s="923"/>
      <c r="T16" s="923"/>
      <c r="U16" s="923"/>
      <c r="V16" s="923"/>
      <c r="W16" s="923"/>
    </row>
    <row r="17" spans="2:23" s="32" customFormat="1" ht="25.2" customHeight="1">
      <c r="B17" s="833" t="s">
        <v>127</v>
      </c>
      <c r="C17" s="834" t="s">
        <v>270</v>
      </c>
      <c r="D17" s="839">
        <v>2.4146656523595382E-5</v>
      </c>
      <c r="E17" s="840">
        <v>7.514160645653486E-4</v>
      </c>
      <c r="F17" s="840">
        <v>3.6610121223196262E-3</v>
      </c>
      <c r="G17" s="840">
        <v>1.9971380057424368E-3</v>
      </c>
      <c r="H17" s="840">
        <v>2.1393498109201652E-3</v>
      </c>
      <c r="I17" s="840">
        <v>1.9035415398131741E-3</v>
      </c>
      <c r="J17" s="840">
        <v>1.0581127927191331E-3</v>
      </c>
      <c r="K17" s="841">
        <v>2.4939593668887958E-4</v>
      </c>
      <c r="L17" s="838"/>
      <c r="M17" s="929">
        <v>1.46797285447661E-3</v>
      </c>
      <c r="N17" s="841">
        <v>1.46797285447661E-3</v>
      </c>
      <c r="Q17" s="923"/>
      <c r="R17" s="923"/>
      <c r="S17" s="923"/>
      <c r="T17" s="923"/>
      <c r="U17" s="923"/>
      <c r="V17" s="923"/>
      <c r="W17" s="923"/>
    </row>
    <row r="18" spans="2:23" s="32" customFormat="1" ht="25.2" customHeight="1">
      <c r="B18" s="833" t="s">
        <v>273</v>
      </c>
      <c r="C18" s="834" t="s">
        <v>270</v>
      </c>
      <c r="D18" s="839">
        <v>-2.0887097888050356E-4</v>
      </c>
      <c r="E18" s="840">
        <v>-6.7932981555106017E-4</v>
      </c>
      <c r="F18" s="840">
        <v>-1.8517858240970028E-3</v>
      </c>
      <c r="G18" s="840">
        <v>-9.485410099155983E-4</v>
      </c>
      <c r="H18" s="840">
        <v>-1.2595949464545161E-3</v>
      </c>
      <c r="I18" s="840">
        <v>-1.3803974965776557E-3</v>
      </c>
      <c r="J18" s="840">
        <v>-3.7891395516959325E-4</v>
      </c>
      <c r="K18" s="841">
        <v>-4.055309274072045E-4</v>
      </c>
      <c r="L18" s="838"/>
      <c r="M18" s="841">
        <v>-8.8658653840075819E-4</v>
      </c>
      <c r="N18" s="841">
        <v>-8.8658653840075819E-4</v>
      </c>
      <c r="Q18" s="923"/>
      <c r="R18" s="923"/>
      <c r="S18" s="923"/>
      <c r="T18" s="923"/>
      <c r="U18" s="923"/>
      <c r="V18" s="923"/>
      <c r="W18" s="923"/>
    </row>
    <row r="19" spans="2:23" s="32" customFormat="1" ht="25.2" customHeight="1" thickBot="1">
      <c r="B19" s="833" t="s">
        <v>274</v>
      </c>
      <c r="C19" s="834" t="s">
        <v>270</v>
      </c>
      <c r="D19" s="842">
        <v>-1.8520058454269835E-4</v>
      </c>
      <c r="E19" s="843">
        <v>-8.6055808270987875E-5</v>
      </c>
      <c r="F19" s="843">
        <v>-2.4414466916486475E-4</v>
      </c>
      <c r="G19" s="843">
        <v>-2.3482489633778065E-4</v>
      </c>
      <c r="H19" s="843">
        <v>-3.2807822448245708E-4</v>
      </c>
      <c r="I19" s="843">
        <v>-8.7593510054646243E-4</v>
      </c>
      <c r="J19" s="843">
        <v>-2.6970726763491428E-4</v>
      </c>
      <c r="K19" s="844">
        <v>-3.0580219524200571E-4</v>
      </c>
      <c r="L19" s="838"/>
      <c r="M19" s="844">
        <v>-3.1922095132164521E-4</v>
      </c>
      <c r="N19" s="844">
        <v>-3.1922095132164521E-4</v>
      </c>
      <c r="Q19" s="923"/>
      <c r="R19" s="923"/>
      <c r="S19" s="923"/>
      <c r="T19" s="923"/>
      <c r="U19" s="923"/>
      <c r="V19" s="923"/>
      <c r="W19" s="923"/>
    </row>
    <row r="20" spans="2:23" s="32" customFormat="1" ht="25.2" customHeight="1" thickBot="1">
      <c r="B20" s="848" t="s">
        <v>275</v>
      </c>
      <c r="C20" s="849" t="s">
        <v>270</v>
      </c>
      <c r="D20" s="850">
        <v>0.11364594806978964</v>
      </c>
      <c r="E20" s="851">
        <v>0.10836630899167116</v>
      </c>
      <c r="F20" s="851">
        <v>0.11598730343862049</v>
      </c>
      <c r="G20" s="851">
        <v>0.1187606167768859</v>
      </c>
      <c r="H20" s="851">
        <v>0.10897033716917837</v>
      </c>
      <c r="I20" s="851">
        <v>0.10057008475064885</v>
      </c>
      <c r="J20" s="851">
        <v>0.11264823532660881</v>
      </c>
      <c r="K20" s="852">
        <v>0.11828112288628821</v>
      </c>
      <c r="L20" s="853"/>
      <c r="M20" s="852">
        <v>0.11215022222865501</v>
      </c>
      <c r="N20" s="854">
        <v>0.11215022222865501</v>
      </c>
      <c r="Q20" s="923"/>
      <c r="R20" s="923"/>
      <c r="S20" s="923"/>
      <c r="T20" s="923"/>
      <c r="U20" s="923"/>
      <c r="V20" s="923"/>
      <c r="W20" s="923"/>
    </row>
    <row r="21" spans="2:23" s="32" customFormat="1" ht="25.2" customHeight="1">
      <c r="B21" s="833" t="s">
        <v>276</v>
      </c>
      <c r="C21" s="834" t="s">
        <v>270</v>
      </c>
      <c r="D21" s="845">
        <v>4.2155412647121186E-2</v>
      </c>
      <c r="E21" s="846">
        <v>1.9347375171543158E-2</v>
      </c>
      <c r="F21" s="846">
        <v>-1.4038733050686196E-3</v>
      </c>
      <c r="G21" s="846">
        <v>1.7651123951817779E-2</v>
      </c>
      <c r="H21" s="846">
        <v>4.5790312559393719E-2</v>
      </c>
      <c r="I21" s="846">
        <v>2.9391507115923417E-2</v>
      </c>
      <c r="J21" s="846">
        <v>1.9191672192588306E-2</v>
      </c>
      <c r="K21" s="847">
        <v>-7.5574320163397423E-3</v>
      </c>
      <c r="L21" s="838"/>
      <c r="M21" s="847">
        <v>2.0427856069749336E-2</v>
      </c>
      <c r="N21" s="847">
        <v>2.0427856069749336E-2</v>
      </c>
      <c r="Q21" s="923"/>
      <c r="R21" s="923"/>
      <c r="S21" s="923"/>
      <c r="T21" s="923"/>
      <c r="U21" s="923"/>
      <c r="V21" s="923"/>
      <c r="W21" s="923"/>
    </row>
    <row r="22" spans="2:23" s="32" customFormat="1" ht="25.2" customHeight="1" thickBot="1">
      <c r="B22" s="833" t="s">
        <v>277</v>
      </c>
      <c r="C22" s="834" t="s">
        <v>270</v>
      </c>
      <c r="D22" s="842">
        <v>-1.2749208221648206E-2</v>
      </c>
      <c r="E22" s="843">
        <v>-1.271257079027443E-2</v>
      </c>
      <c r="F22" s="843">
        <v>-6.3630866353026781E-3</v>
      </c>
      <c r="G22" s="843">
        <v>1.4844629095820952E-2</v>
      </c>
      <c r="H22" s="843">
        <v>1.2040274366269314E-4</v>
      </c>
      <c r="I22" s="843">
        <v>5.6901315785714991E-3</v>
      </c>
      <c r="J22" s="843">
        <v>-4.2293725482331285E-3</v>
      </c>
      <c r="K22" s="844">
        <v>3.1530407974980005E-3</v>
      </c>
      <c r="L22" s="838"/>
      <c r="M22" s="844">
        <v>-1.4047518911127607E-3</v>
      </c>
      <c r="N22" s="844">
        <v>-1.4047518911127607E-3</v>
      </c>
      <c r="Q22" s="923"/>
      <c r="R22" s="923"/>
      <c r="S22" s="923"/>
      <c r="T22" s="923"/>
      <c r="U22" s="923"/>
      <c r="V22" s="923"/>
      <c r="W22" s="923"/>
    </row>
    <row r="23" spans="2:23" s="32" customFormat="1" ht="25.2" customHeight="1" thickBot="1">
      <c r="B23" s="848" t="s">
        <v>278</v>
      </c>
      <c r="C23" s="849" t="s">
        <v>270</v>
      </c>
      <c r="D23" s="850">
        <v>0.14305215249526262</v>
      </c>
      <c r="E23" s="851">
        <v>0.11500111337293989</v>
      </c>
      <c r="F23" s="851">
        <v>0.10822034349824919</v>
      </c>
      <c r="G23" s="851">
        <v>0.15125636982452464</v>
      </c>
      <c r="H23" s="851">
        <v>0.1548810524722348</v>
      </c>
      <c r="I23" s="851">
        <v>0.13565172344514378</v>
      </c>
      <c r="J23" s="851">
        <v>0.12761053497096397</v>
      </c>
      <c r="K23" s="852">
        <v>0.11387673166744647</v>
      </c>
      <c r="L23" s="853"/>
      <c r="M23" s="852">
        <v>0.1311733264072916</v>
      </c>
      <c r="N23" s="854">
        <v>0.1311733264072916</v>
      </c>
      <c r="Q23" s="923"/>
      <c r="R23" s="923"/>
      <c r="S23" s="923"/>
      <c r="T23" s="923"/>
      <c r="U23" s="923"/>
      <c r="V23" s="923"/>
      <c r="W23" s="923"/>
    </row>
    <row r="26" spans="2:23" s="18" customFormat="1">
      <c r="B26" s="392"/>
      <c r="C26" s="300"/>
    </row>
    <row r="27" spans="2:23">
      <c r="B27" s="442" t="s">
        <v>279</v>
      </c>
      <c r="C27" s="347"/>
      <c r="D27" s="173"/>
      <c r="E27" s="173"/>
      <c r="F27" s="173"/>
      <c r="G27" s="173"/>
      <c r="H27" s="173"/>
      <c r="I27" s="173"/>
      <c r="J27" s="173"/>
      <c r="K27" s="173"/>
      <c r="L27" s="443"/>
      <c r="M27" s="173"/>
      <c r="N27" s="173"/>
      <c r="O27" s="173"/>
    </row>
    <row r="28" spans="2:23">
      <c r="B28" s="154"/>
      <c r="L28" s="32"/>
    </row>
    <row r="29" spans="2:23">
      <c r="B29" s="207" t="s">
        <v>269</v>
      </c>
      <c r="C29" s="209" t="s">
        <v>270</v>
      </c>
      <c r="D29" s="133">
        <v>6.7455527266508858E-2</v>
      </c>
      <c r="E29" s="134">
        <v>6.7545590100814928E-2</v>
      </c>
      <c r="F29" s="134">
        <v>6.6129900980575293E-2</v>
      </c>
      <c r="G29" s="134">
        <v>6.6876551081454821E-2</v>
      </c>
      <c r="H29" s="134">
        <v>6.6473782321922567E-2</v>
      </c>
      <c r="I29" s="134">
        <v>6.5453324524573614E-2</v>
      </c>
      <c r="J29" s="134">
        <v>6.5776593411781048E-2</v>
      </c>
      <c r="K29" s="135">
        <v>6.5679820643480061E-2</v>
      </c>
      <c r="L29" s="131"/>
      <c r="M29" s="423">
        <v>6.6397321456744679E-2</v>
      </c>
      <c r="N29" s="423">
        <v>6.6397321456744679E-2</v>
      </c>
      <c r="P29" s="270"/>
    </row>
    <row r="30" spans="2:23">
      <c r="B30" s="207" t="s">
        <v>271</v>
      </c>
      <c r="C30" s="209" t="s">
        <v>270</v>
      </c>
      <c r="D30" s="133">
        <v>3.5178138584270283E-2</v>
      </c>
      <c r="E30" s="134">
        <v>2.8290140904699054E-2</v>
      </c>
      <c r="F30" s="134">
        <v>3.361841835830745E-2</v>
      </c>
      <c r="G30" s="134">
        <v>3.5159164182856292E-2</v>
      </c>
      <c r="H30" s="134">
        <v>2.704164144009534E-2</v>
      </c>
      <c r="I30" s="134">
        <v>2.0334347332430329E-2</v>
      </c>
      <c r="J30" s="134">
        <v>3.1348692556323138E-2</v>
      </c>
      <c r="K30" s="135">
        <v>3.8307542920899169E-2</v>
      </c>
      <c r="L30" s="131"/>
      <c r="M30" s="135">
        <v>3.1141497414413286E-2</v>
      </c>
      <c r="N30" s="135">
        <v>3.1141497414413286E-2</v>
      </c>
    </row>
    <row r="31" spans="2:23">
      <c r="B31" s="207" t="s">
        <v>272</v>
      </c>
      <c r="C31" s="209" t="s">
        <v>270</v>
      </c>
      <c r="D31" s="133">
        <v>4.4132242268653523E-3</v>
      </c>
      <c r="E31" s="134">
        <v>4.6751866870892601E-3</v>
      </c>
      <c r="F31" s="134">
        <v>4.6634694844714594E-3</v>
      </c>
      <c r="G31" s="134">
        <v>4.5901024376602852E-3</v>
      </c>
      <c r="H31" s="134">
        <v>4.2856395076238465E-3</v>
      </c>
      <c r="I31" s="134">
        <v>4.1656610836766318E-3</v>
      </c>
      <c r="J31" s="134">
        <v>4.1513044993654619E-3</v>
      </c>
      <c r="K31" s="135">
        <v>4.0886078760492151E-3</v>
      </c>
      <c r="L31" s="131"/>
      <c r="M31" s="135">
        <v>4.3716558717946915E-3</v>
      </c>
      <c r="N31" s="135">
        <v>4.3716558717946915E-3</v>
      </c>
    </row>
    <row r="32" spans="2:23">
      <c r="B32" s="207" t="s">
        <v>123</v>
      </c>
      <c r="C32" s="209" t="s">
        <v>270</v>
      </c>
      <c r="D32" s="133">
        <v>3.7303788379561983E-3</v>
      </c>
      <c r="E32" s="134">
        <v>3.3986690458512993E-3</v>
      </c>
      <c r="F32" s="134">
        <v>4.0769338030783404E-3</v>
      </c>
      <c r="G32" s="134">
        <v>4.0350255882714492E-3</v>
      </c>
      <c r="H32" s="134">
        <v>3.2348043450928124E-3</v>
      </c>
      <c r="I32" s="134">
        <v>3.0964721428659099E-3</v>
      </c>
      <c r="J32" s="134">
        <v>3.5240710512768397E-3</v>
      </c>
      <c r="K32" s="135">
        <v>3.5831479611501279E-3</v>
      </c>
      <c r="L32" s="131"/>
      <c r="M32" s="135">
        <v>3.580409540178426E-3</v>
      </c>
      <c r="N32" s="135">
        <v>3.580409540178426E-3</v>
      </c>
    </row>
    <row r="33" spans="2:15">
      <c r="B33" s="207" t="s">
        <v>124</v>
      </c>
      <c r="C33" s="209" t="s">
        <v>270</v>
      </c>
      <c r="D33" s="133">
        <v>9.8772241969616531E-4</v>
      </c>
      <c r="E33" s="134">
        <v>7.9551547033773328E-4</v>
      </c>
      <c r="F33" s="134">
        <v>6.7981242683708241E-4</v>
      </c>
      <c r="G33" s="134">
        <v>1.0325434386690134E-3</v>
      </c>
      <c r="H33" s="134">
        <v>9.024602890635383E-4</v>
      </c>
      <c r="I33" s="134">
        <v>1.0696108122366613E-3</v>
      </c>
      <c r="J33" s="134">
        <v>5.5593803516635471E-4</v>
      </c>
      <c r="K33" s="135">
        <v>4.6753309889450149E-4</v>
      </c>
      <c r="L33" s="131"/>
      <c r="M33" s="135">
        <v>8.0764080295906934E-4</v>
      </c>
      <c r="N33" s="135">
        <v>8.0764080295906934E-4</v>
      </c>
    </row>
    <row r="34" spans="2:15">
      <c r="B34" s="207" t="s">
        <v>125</v>
      </c>
      <c r="C34" s="209" t="s">
        <v>270</v>
      </c>
      <c r="D34" s="133">
        <v>3.0260658049101915E-3</v>
      </c>
      <c r="E34" s="134">
        <v>3.5510820031677574E-3</v>
      </c>
      <c r="F34" s="134">
        <v>3.7677365623095581E-3</v>
      </c>
      <c r="G34" s="134">
        <v>6.0361383899589722E-3</v>
      </c>
      <c r="H34" s="134">
        <v>4.6171921961465591E-3</v>
      </c>
      <c r="I34" s="134">
        <v>4.4736847342412098E-3</v>
      </c>
      <c r="J34" s="134">
        <v>4.8326872092685344E-3</v>
      </c>
      <c r="K34" s="135">
        <v>4.2766741891278595E-3</v>
      </c>
      <c r="L34" s="131"/>
      <c r="M34" s="135">
        <v>4.336654620069544E-3</v>
      </c>
      <c r="N34" s="135">
        <v>4.336654620069544E-3</v>
      </c>
    </row>
    <row r="35" spans="2:15">
      <c r="B35" s="207" t="s">
        <v>126</v>
      </c>
      <c r="C35" s="209" t="s">
        <v>270</v>
      </c>
      <c r="D35" s="133">
        <v>0</v>
      </c>
      <c r="E35" s="134">
        <v>1.0066496688327738E-3</v>
      </c>
      <c r="F35" s="134">
        <v>0</v>
      </c>
      <c r="G35" s="134">
        <v>0</v>
      </c>
      <c r="H35" s="134">
        <v>1.0116207903857624E-3</v>
      </c>
      <c r="I35" s="134">
        <v>0</v>
      </c>
      <c r="J35" s="134">
        <v>0</v>
      </c>
      <c r="K35" s="135">
        <v>0</v>
      </c>
      <c r="L35" s="131"/>
      <c r="M35" s="135">
        <v>2.4642146940668592E-4</v>
      </c>
      <c r="N35" s="135">
        <v>2.4642146940668592E-4</v>
      </c>
    </row>
    <row r="36" spans="2:15">
      <c r="B36" s="207" t="s">
        <v>127</v>
      </c>
      <c r="C36" s="209" t="s">
        <v>270</v>
      </c>
      <c r="D36" s="133">
        <v>2.4310827574961375E-5</v>
      </c>
      <c r="E36" s="134">
        <v>7.5753494764624644E-4</v>
      </c>
      <c r="F36" s="134">
        <v>3.6134681960848158E-3</v>
      </c>
      <c r="G36" s="134">
        <v>1.9934582366828188E-3</v>
      </c>
      <c r="H36" s="134">
        <v>2.122547367784377E-3</v>
      </c>
      <c r="I36" s="134">
        <v>1.8595988380805707E-3</v>
      </c>
      <c r="J36" s="134">
        <v>1.0387918649326952E-3</v>
      </c>
      <c r="K36" s="135">
        <v>2.444817968796764E-4</v>
      </c>
      <c r="L36" s="131"/>
      <c r="M36" s="135">
        <v>1.4547681419172915E-3</v>
      </c>
      <c r="N36" s="135">
        <v>1.4547681419172915E-3</v>
      </c>
    </row>
    <row r="37" spans="2:15">
      <c r="B37" s="207" t="s">
        <v>273</v>
      </c>
      <c r="C37" s="209" t="s">
        <v>270</v>
      </c>
      <c r="D37" s="133">
        <v>-2.1029107479188363E-4</v>
      </c>
      <c r="E37" s="134">
        <v>-6.8486169051453893E-4</v>
      </c>
      <c r="F37" s="134">
        <v>-1.827737510220415E-3</v>
      </c>
      <c r="G37" s="134">
        <v>-9.4679330302201864E-4</v>
      </c>
      <c r="H37" s="134">
        <v>-1.2497020937971821E-3</v>
      </c>
      <c r="I37" s="134">
        <v>-1.3485314226329298E-3</v>
      </c>
      <c r="J37" s="134">
        <v>-3.7199506219761443E-4</v>
      </c>
      <c r="K37" s="135">
        <v>-3.9754027727596E-4</v>
      </c>
      <c r="L37" s="131"/>
      <c r="M37" s="135">
        <v>-8.786115132748901E-4</v>
      </c>
      <c r="N37" s="135">
        <v>-8.786115132748901E-4</v>
      </c>
    </row>
    <row r="38" spans="2:15">
      <c r="B38" s="207" t="s">
        <v>274</v>
      </c>
      <c r="C38" s="209" t="s">
        <v>270</v>
      </c>
      <c r="D38" s="143">
        <v>-1.8645974746855771E-4</v>
      </c>
      <c r="E38" s="144">
        <v>-8.6756572406962155E-5</v>
      </c>
      <c r="F38" s="144">
        <v>-2.4097407159414655E-4</v>
      </c>
      <c r="G38" s="144">
        <v>-2.3439222649449131E-4</v>
      </c>
      <c r="H38" s="144">
        <v>-3.2550149968372681E-4</v>
      </c>
      <c r="I38" s="144">
        <v>-8.5571439400794957E-4</v>
      </c>
      <c r="J38" s="144">
        <v>-2.6478246691677865E-4</v>
      </c>
      <c r="K38" s="145">
        <v>-2.997766169533941E-4</v>
      </c>
      <c r="L38" s="131"/>
      <c r="M38" s="145">
        <v>-3.1634949433777785E-4</v>
      </c>
      <c r="N38" s="145">
        <v>-3.1634949433777785E-4</v>
      </c>
    </row>
    <row r="39" spans="2:15">
      <c r="B39" s="208" t="s">
        <v>275</v>
      </c>
      <c r="C39" s="209" t="s">
        <v>270</v>
      </c>
      <c r="D39" s="146">
        <v>0.11441861714552157</v>
      </c>
      <c r="E39" s="147">
        <v>0.10924875056551756</v>
      </c>
      <c r="F39" s="147">
        <v>0.11448102822984942</v>
      </c>
      <c r="G39" s="147">
        <v>0.11854179782603713</v>
      </c>
      <c r="H39" s="147">
        <v>0.10811448466463389</v>
      </c>
      <c r="I39" s="147">
        <v>9.8248453651464077E-2</v>
      </c>
      <c r="J39" s="147">
        <v>0.11059130109899967</v>
      </c>
      <c r="K39" s="148">
        <v>0.11595049159225126</v>
      </c>
      <c r="L39" s="132"/>
      <c r="M39" s="148">
        <v>0.11114140830987101</v>
      </c>
      <c r="N39" s="148">
        <v>0.11114140830987101</v>
      </c>
    </row>
    <row r="40" spans="2:15">
      <c r="B40" s="207" t="s">
        <v>280</v>
      </c>
      <c r="C40" s="209" t="s">
        <v>270</v>
      </c>
      <c r="D40" s="133">
        <v>4.2397824412295879E-2</v>
      </c>
      <c r="E40" s="134">
        <v>1.9368263883091683E-2</v>
      </c>
      <c r="F40" s="134">
        <v>-1.0446677934015357E-3</v>
      </c>
      <c r="G40" s="134">
        <v>1.7644941233262899E-2</v>
      </c>
      <c r="H40" s="134">
        <v>4.5411383722222955E-2</v>
      </c>
      <c r="I40" s="134">
        <v>2.8788587547275878E-2</v>
      </c>
      <c r="J40" s="134">
        <v>1.8941044579767589E-2</v>
      </c>
      <c r="K40" s="135">
        <v>-7.1135597665758282E-3</v>
      </c>
      <c r="L40" s="131"/>
      <c r="M40" s="135">
        <v>2.0326939873023055E-2</v>
      </c>
      <c r="N40" s="135">
        <v>2.0326939873023055E-2</v>
      </c>
    </row>
    <row r="41" spans="2:15">
      <c r="B41" s="207" t="s">
        <v>281</v>
      </c>
      <c r="C41" s="209" t="s">
        <v>270</v>
      </c>
      <c r="D41" s="133">
        <v>-1.2835888997340141E-2</v>
      </c>
      <c r="E41" s="134">
        <v>-1.2816090981007005E-2</v>
      </c>
      <c r="F41" s="134">
        <v>-6.2804520764684789E-3</v>
      </c>
      <c r="G41" s="134">
        <v>1.481727755241672E-2</v>
      </c>
      <c r="H41" s="134">
        <v>1.1945710109247917E-4</v>
      </c>
      <c r="I41" s="134">
        <v>5.5587765492502187E-3</v>
      </c>
      <c r="J41" s="134">
        <v>-4.152145052120579E-3</v>
      </c>
      <c r="K41" s="135">
        <v>3.0909127471827466E-3</v>
      </c>
      <c r="L41" s="131"/>
      <c r="M41" s="135">
        <v>-1.3921158638982678E-3</v>
      </c>
      <c r="N41" s="135">
        <v>-1.3921158638982678E-3</v>
      </c>
    </row>
    <row r="42" spans="2:15">
      <c r="B42" s="208" t="s">
        <v>278</v>
      </c>
      <c r="C42" s="209" t="s">
        <v>270</v>
      </c>
      <c r="D42" s="149">
        <v>0.14398055256047729</v>
      </c>
      <c r="E42" s="150">
        <v>0.11580092346760223</v>
      </c>
      <c r="F42" s="150">
        <v>0.1071559083599794</v>
      </c>
      <c r="G42" s="150">
        <v>0.15100401661171675</v>
      </c>
      <c r="H42" s="150">
        <v>0.15364532548794932</v>
      </c>
      <c r="I42" s="150">
        <v>0.13259581774799017</v>
      </c>
      <c r="J42" s="150">
        <v>0.12538020062664668</v>
      </c>
      <c r="K42" s="151">
        <v>0.11192784457285819</v>
      </c>
      <c r="L42" s="132"/>
      <c r="M42" s="151">
        <v>0.13007623231899582</v>
      </c>
      <c r="N42" s="151">
        <v>0.13007623231899582</v>
      </c>
    </row>
    <row r="43" spans="2:15" s="18" customFormat="1">
      <c r="B43" s="393"/>
      <c r="C43" s="394"/>
      <c r="D43" s="395"/>
      <c r="E43" s="395"/>
      <c r="F43" s="395"/>
      <c r="G43" s="395"/>
      <c r="H43" s="395"/>
      <c r="I43" s="395"/>
      <c r="J43" s="395"/>
      <c r="K43" s="395"/>
      <c r="L43" s="396"/>
      <c r="M43" s="395"/>
      <c r="N43" s="395"/>
    </row>
    <row r="44" spans="2:15" s="18" customFormat="1">
      <c r="B44" s="393"/>
      <c r="C44" s="394"/>
      <c r="D44" s="395"/>
      <c r="E44" s="395"/>
      <c r="F44" s="395"/>
      <c r="G44" s="395"/>
      <c r="H44" s="395"/>
      <c r="I44" s="395"/>
      <c r="J44" s="395"/>
      <c r="K44" s="395"/>
      <c r="L44" s="396"/>
      <c r="M44" s="395"/>
      <c r="N44" s="395"/>
    </row>
    <row r="45" spans="2:15" s="18" customFormat="1">
      <c r="B45" s="436" t="s">
        <v>282</v>
      </c>
      <c r="C45" s="437"/>
      <c r="D45" s="438"/>
      <c r="E45" s="438"/>
      <c r="F45" s="438"/>
      <c r="G45" s="438"/>
      <c r="H45" s="438"/>
      <c r="I45" s="438"/>
      <c r="J45" s="438"/>
      <c r="K45" s="438"/>
      <c r="L45" s="439"/>
      <c r="M45" s="438"/>
      <c r="N45" s="438"/>
      <c r="O45" s="173"/>
    </row>
    <row r="46" spans="2:15" s="18" customFormat="1">
      <c r="B46" s="441" t="s">
        <v>283</v>
      </c>
      <c r="C46" s="440"/>
      <c r="D46" s="440"/>
      <c r="E46" s="440"/>
      <c r="F46" s="440"/>
      <c r="G46" s="440"/>
      <c r="H46" s="440"/>
      <c r="I46" s="440"/>
      <c r="J46" s="440"/>
      <c r="K46" s="440"/>
      <c r="L46" s="440"/>
      <c r="M46" s="440"/>
      <c r="N46" s="440"/>
      <c r="O46" s="440"/>
    </row>
    <row r="48" spans="2:15">
      <c r="B48" s="202" t="s">
        <v>284</v>
      </c>
      <c r="C48" s="285" t="s">
        <v>61</v>
      </c>
      <c r="D48" s="136">
        <v>36.102758456732381</v>
      </c>
      <c r="E48" s="137">
        <v>36.10053249323758</v>
      </c>
      <c r="F48" s="137">
        <v>36.47950197007448</v>
      </c>
      <c r="G48" s="137">
        <v>37.034544480074153</v>
      </c>
      <c r="H48" s="137">
        <v>37.597400414343817</v>
      </c>
      <c r="I48" s="137">
        <v>38.123021752262567</v>
      </c>
      <c r="J48" s="137">
        <v>38.615559612931349</v>
      </c>
      <c r="K48" s="138">
        <v>39.082003647922697</v>
      </c>
      <c r="M48" s="67">
        <v>299.13532282757905</v>
      </c>
      <c r="N48" s="67">
        <v>299.13532282757905</v>
      </c>
    </row>
    <row r="49" spans="2:14">
      <c r="B49" s="202" t="s">
        <v>271</v>
      </c>
      <c r="C49" s="285" t="s">
        <v>61</v>
      </c>
      <c r="D49" s="206">
        <v>18.827631948493067</v>
      </c>
      <c r="E49" s="206">
        <v>15.119997463106568</v>
      </c>
      <c r="F49" s="206">
        <v>18.545062680388664</v>
      </c>
      <c r="G49" s="206">
        <v>19.470256895070371</v>
      </c>
      <c r="H49" s="206">
        <v>15.294682889574027</v>
      </c>
      <c r="I49" s="206">
        <v>11.84365761866324</v>
      </c>
      <c r="J49" s="206">
        <v>18.403922176658906</v>
      </c>
      <c r="K49" s="206">
        <v>22.794452200230772</v>
      </c>
      <c r="M49" s="67">
        <v>140.29966387218562</v>
      </c>
      <c r="N49" s="67">
        <v>140.29966387218562</v>
      </c>
    </row>
    <row r="50" spans="2:14">
      <c r="B50" s="204" t="s">
        <v>272</v>
      </c>
      <c r="C50" s="285" t="s">
        <v>61</v>
      </c>
      <c r="D50" s="198">
        <v>2.3619942610251479</v>
      </c>
      <c r="E50" s="139">
        <v>2.4987083339905758</v>
      </c>
      <c r="F50" s="139">
        <v>2.5725283377655357</v>
      </c>
      <c r="G50" s="139">
        <v>2.5418827697704991</v>
      </c>
      <c r="H50" s="139">
        <v>2.4239466895285409</v>
      </c>
      <c r="I50" s="139">
        <v>2.4262722979935973</v>
      </c>
      <c r="J50" s="139">
        <v>2.4371123229675407</v>
      </c>
      <c r="K50" s="140">
        <v>2.4328779579659692</v>
      </c>
      <c r="M50" s="67">
        <v>19.695322971007407</v>
      </c>
      <c r="N50" s="67">
        <v>19.695322971007407</v>
      </c>
    </row>
    <row r="51" spans="2:14">
      <c r="B51" s="205" t="s">
        <v>123</v>
      </c>
      <c r="C51" s="285" t="s">
        <v>61</v>
      </c>
      <c r="D51" s="198">
        <v>1.9965297373889879</v>
      </c>
      <c r="E51" s="139">
        <v>1.8164585155061859</v>
      </c>
      <c r="F51" s="139">
        <v>2.2489753121654492</v>
      </c>
      <c r="G51" s="139">
        <v>2.2344952335395698</v>
      </c>
      <c r="H51" s="139">
        <v>1.8295970227107752</v>
      </c>
      <c r="I51" s="139">
        <v>1.8035275628120766</v>
      </c>
      <c r="J51" s="139">
        <v>2.068881477471177</v>
      </c>
      <c r="K51" s="140">
        <v>2.1321099892896447</v>
      </c>
      <c r="M51" s="67">
        <v>16.130574850883864</v>
      </c>
      <c r="N51" s="67">
        <v>16.130574850883864</v>
      </c>
    </row>
    <row r="52" spans="2:14">
      <c r="B52" s="205" t="s">
        <v>124</v>
      </c>
      <c r="C52" s="285" t="s">
        <v>61</v>
      </c>
      <c r="D52" s="198">
        <v>0.52863724272294832</v>
      </c>
      <c r="E52" s="139">
        <v>0.42517256926672453</v>
      </c>
      <c r="F52" s="139">
        <v>0.37500765003971309</v>
      </c>
      <c r="G52" s="139">
        <v>0.57179647108925691</v>
      </c>
      <c r="H52" s="139">
        <v>0.51042921977340827</v>
      </c>
      <c r="I52" s="139">
        <v>0.62299045247188856</v>
      </c>
      <c r="J52" s="139">
        <v>0.32637534454949824</v>
      </c>
      <c r="K52" s="140">
        <v>0.27820006354316007</v>
      </c>
      <c r="M52" s="67">
        <v>3.6386090134565983</v>
      </c>
      <c r="N52" s="67">
        <v>3.6386090134565983</v>
      </c>
    </row>
    <row r="53" spans="2:14">
      <c r="B53" s="205" t="s">
        <v>125</v>
      </c>
      <c r="C53" s="285" t="s">
        <v>61</v>
      </c>
      <c r="D53" s="198">
        <v>1.6195755523075055</v>
      </c>
      <c r="E53" s="139">
        <v>1.8979174073417735</v>
      </c>
      <c r="F53" s="139">
        <v>2.0784116006444</v>
      </c>
      <c r="G53" s="139">
        <v>3.3426609488061505</v>
      </c>
      <c r="H53" s="139">
        <v>2.6114720379203624</v>
      </c>
      <c r="I53" s="139">
        <v>2.6056794162107328</v>
      </c>
      <c r="J53" s="139">
        <v>2.8371326537372115</v>
      </c>
      <c r="K53" s="140">
        <v>2.5447846023779248</v>
      </c>
      <c r="M53" s="67">
        <v>19.53763421934606</v>
      </c>
      <c r="N53" s="67">
        <v>19.53763421934606</v>
      </c>
    </row>
    <row r="54" spans="2:14">
      <c r="B54" s="205" t="s">
        <v>126</v>
      </c>
      <c r="C54" s="285" t="s">
        <v>61</v>
      </c>
      <c r="D54" s="198">
        <v>0</v>
      </c>
      <c r="E54" s="139">
        <v>0.53801571686270544</v>
      </c>
      <c r="F54" s="139">
        <v>0</v>
      </c>
      <c r="G54" s="139">
        <v>0</v>
      </c>
      <c r="H54" s="139">
        <v>0.57217011873062995</v>
      </c>
      <c r="I54" s="139">
        <v>0</v>
      </c>
      <c r="J54" s="139">
        <v>0</v>
      </c>
      <c r="K54" s="140">
        <v>0</v>
      </c>
      <c r="M54" s="67">
        <v>1.1101858355933354</v>
      </c>
      <c r="N54" s="67">
        <v>1.1101858355933354</v>
      </c>
    </row>
    <row r="55" spans="2:14">
      <c r="B55" s="205" t="s">
        <v>127</v>
      </c>
      <c r="C55" s="285" t="s">
        <v>61</v>
      </c>
      <c r="D55" s="198">
        <v>1.3011356835955898E-2</v>
      </c>
      <c r="E55" s="139">
        <v>0.40487343365346373</v>
      </c>
      <c r="F55" s="139">
        <v>1.993311924307841</v>
      </c>
      <c r="G55" s="139">
        <v>1.103926810544998</v>
      </c>
      <c r="H55" s="139">
        <v>1.2005073353360625</v>
      </c>
      <c r="I55" s="139">
        <v>1.0831157541587018</v>
      </c>
      <c r="J55" s="139">
        <v>0.60984503917090982</v>
      </c>
      <c r="K55" s="140">
        <v>0.14547601354405804</v>
      </c>
      <c r="M55" s="67">
        <v>6.5540676675519904</v>
      </c>
      <c r="N55" s="67">
        <v>6.5540676675519904</v>
      </c>
    </row>
    <row r="56" spans="2:14">
      <c r="B56" s="202" t="s">
        <v>273</v>
      </c>
      <c r="C56" s="285" t="s">
        <v>61</v>
      </c>
      <c r="D56" s="198">
        <v>-0.11254952983797119</v>
      </c>
      <c r="E56" s="139">
        <v>-0.36603235940188261</v>
      </c>
      <c r="F56" s="139">
        <v>-1.0082421584821284</v>
      </c>
      <c r="G56" s="139">
        <v>-0.52431021228199526</v>
      </c>
      <c r="H56" s="139">
        <v>-0.70682829196618502</v>
      </c>
      <c r="I56" s="139">
        <v>-0.78544662371341434</v>
      </c>
      <c r="J56" s="139">
        <v>-0.21838767797049291</v>
      </c>
      <c r="K56" s="140">
        <v>-0.2365516594667737</v>
      </c>
      <c r="M56" s="67">
        <v>-3.958348513120844</v>
      </c>
      <c r="N56" s="67">
        <v>-3.958348513120844</v>
      </c>
    </row>
    <row r="57" spans="2:14">
      <c r="B57" s="202" t="s">
        <v>274</v>
      </c>
      <c r="C57" s="285" t="s">
        <v>61</v>
      </c>
      <c r="D57" s="199">
        <v>-9.979480551926391E-2</v>
      </c>
      <c r="E57" s="199">
        <v>-4.6368067204755531E-2</v>
      </c>
      <c r="F57" s="199">
        <v>-0.13292949163855022</v>
      </c>
      <c r="G57" s="199">
        <v>-0.12980049355896028</v>
      </c>
      <c r="H57" s="199">
        <v>-0.18410281153871513</v>
      </c>
      <c r="I57" s="199">
        <v>-0.49840735659258339</v>
      </c>
      <c r="J57" s="199">
        <v>-0.15544622494622182</v>
      </c>
      <c r="K57" s="199">
        <v>-0.17837854492523633</v>
      </c>
      <c r="M57" s="67">
        <v>-1.4252277959242867</v>
      </c>
      <c r="N57" s="67">
        <v>-1.4252277959242867</v>
      </c>
    </row>
    <row r="58" spans="2:14">
      <c r="B58" s="203" t="s">
        <v>275</v>
      </c>
      <c r="C58" s="285" t="s">
        <v>61</v>
      </c>
      <c r="D58" s="200">
        <v>61.237794220148757</v>
      </c>
      <c r="E58" s="104">
        <v>58.389275506358942</v>
      </c>
      <c r="F58" s="104">
        <v>63.151627825265415</v>
      </c>
      <c r="G58" s="104">
        <v>65.64545290305405</v>
      </c>
      <c r="H58" s="104">
        <v>61.149274624412733</v>
      </c>
      <c r="I58" s="104">
        <v>57.224410874266809</v>
      </c>
      <c r="J58" s="104">
        <v>64.924994724569885</v>
      </c>
      <c r="K58" s="105">
        <v>68.994974270482231</v>
      </c>
      <c r="M58" s="103">
        <v>500.71780494855869</v>
      </c>
      <c r="N58" s="105">
        <v>500.71780494855869</v>
      </c>
    </row>
    <row r="59" spans="2:14">
      <c r="B59" s="202" t="s">
        <v>276</v>
      </c>
      <c r="C59" s="285" t="s">
        <v>61</v>
      </c>
      <c r="D59" s="198">
        <v>22.71532358869996</v>
      </c>
      <c r="E59" s="198">
        <v>10.424635015509727</v>
      </c>
      <c r="F59" s="198">
        <v>-0.76436714922366678</v>
      </c>
      <c r="G59" s="198">
        <v>9.7567363450283242</v>
      </c>
      <c r="H59" s="198">
        <v>25.695473379007197</v>
      </c>
      <c r="I59" s="198">
        <v>16.723777091225799</v>
      </c>
      <c r="J59" s="198">
        <v>11.061151666040756</v>
      </c>
      <c r="K59" s="198">
        <v>-4.4083520243510081</v>
      </c>
      <c r="M59" s="67">
        <v>91.204377911937101</v>
      </c>
      <c r="N59" s="67">
        <v>91.204377911937101</v>
      </c>
    </row>
    <row r="60" spans="2:14">
      <c r="B60" s="202" t="s">
        <v>285</v>
      </c>
      <c r="C60" s="285" t="s">
        <v>61</v>
      </c>
      <c r="D60" s="198">
        <v>-2.3655820682389361E-2</v>
      </c>
      <c r="E60" s="198">
        <v>-7.3039321319242845E-2</v>
      </c>
      <c r="F60" s="198">
        <v>0.1880928729525041</v>
      </c>
      <c r="G60" s="198">
        <v>1.4586344080569802E-2</v>
      </c>
      <c r="H60" s="198">
        <v>-1.0911473000536631E-2</v>
      </c>
      <c r="I60" s="198">
        <v>4.401823855410214E-2</v>
      </c>
      <c r="J60" s="198">
        <v>5.8594708209803059E-2</v>
      </c>
      <c r="K60" s="198">
        <v>0.17551207406971159</v>
      </c>
      <c r="M60" s="67">
        <v>0.37319762286452185</v>
      </c>
      <c r="N60" s="67">
        <v>0.37319762286452185</v>
      </c>
    </row>
    <row r="61" spans="2:14">
      <c r="B61" s="202" t="s">
        <v>277</v>
      </c>
      <c r="C61" s="285" t="s">
        <v>61</v>
      </c>
      <c r="D61" s="198">
        <v>-6.8698744021007716</v>
      </c>
      <c r="E61" s="198">
        <v>-6.8497100729385814</v>
      </c>
      <c r="F61" s="198">
        <v>-3.4645109171384867</v>
      </c>
      <c r="G61" s="198">
        <v>8.2054339781997605</v>
      </c>
      <c r="H61" s="198">
        <v>6.7564629320475689E-2</v>
      </c>
      <c r="I61" s="198">
        <v>3.2376867155689162</v>
      </c>
      <c r="J61" s="865">
        <v>-2.4376057874864436</v>
      </c>
      <c r="K61" s="198">
        <v>1.8392112231323274</v>
      </c>
      <c r="M61" s="67">
        <v>-6.2718046334428017</v>
      </c>
      <c r="N61" s="67">
        <v>-6.2718046334428017</v>
      </c>
    </row>
    <row r="62" spans="2:14">
      <c r="B62" s="202" t="s">
        <v>286</v>
      </c>
      <c r="C62" s="285" t="s">
        <v>61</v>
      </c>
      <c r="D62" s="198">
        <v>0</v>
      </c>
      <c r="E62" s="198">
        <v>0</v>
      </c>
      <c r="F62" s="198">
        <v>0</v>
      </c>
      <c r="G62" s="198">
        <v>0</v>
      </c>
      <c r="H62" s="198">
        <v>0</v>
      </c>
      <c r="I62" s="198">
        <v>0</v>
      </c>
      <c r="J62" s="198">
        <v>0</v>
      </c>
      <c r="K62" s="198">
        <v>0</v>
      </c>
      <c r="M62" s="67">
        <v>0</v>
      </c>
      <c r="N62" s="67">
        <v>0</v>
      </c>
    </row>
    <row r="63" spans="2:14">
      <c r="B63" s="203" t="s">
        <v>278</v>
      </c>
      <c r="C63" s="285" t="s">
        <v>61</v>
      </c>
      <c r="D63" s="942">
        <v>77.059587586065547</v>
      </c>
      <c r="E63" s="107">
        <v>61.891161127610843</v>
      </c>
      <c r="F63" s="107">
        <v>59.11084263185576</v>
      </c>
      <c r="G63" s="107">
        <v>83.622209570362713</v>
      </c>
      <c r="H63" s="107">
        <v>86.901401159739876</v>
      </c>
      <c r="I63" s="107">
        <v>77.229892919615622</v>
      </c>
      <c r="J63" s="107">
        <v>73.607135311334005</v>
      </c>
      <c r="K63" s="108">
        <v>66.601345543333267</v>
      </c>
      <c r="M63" s="106">
        <v>586.02357584991751</v>
      </c>
      <c r="N63" s="108">
        <v>586.02357584991751</v>
      </c>
    </row>
    <row r="64" spans="2:14">
      <c r="B64" s="202"/>
      <c r="D64" s="934"/>
    </row>
    <row r="65" spans="2:11">
      <c r="B65" s="202" t="s">
        <v>287</v>
      </c>
      <c r="C65" s="285" t="s">
        <v>61</v>
      </c>
      <c r="D65" s="197">
        <v>538.84714114525934</v>
      </c>
      <c r="E65" s="137">
        <v>538.81391780951606</v>
      </c>
      <c r="F65" s="137">
        <v>544.470178657828</v>
      </c>
      <c r="G65" s="137">
        <v>552.75439522498732</v>
      </c>
      <c r="H65" s="137">
        <v>561.15523006483306</v>
      </c>
      <c r="I65" s="137">
        <v>569.00032466063533</v>
      </c>
      <c r="J65" s="866">
        <v>576.3516360139007</v>
      </c>
      <c r="K65" s="138">
        <v>583.31348728242824</v>
      </c>
    </row>
    <row r="66" spans="2:11">
      <c r="B66" s="202" t="s">
        <v>288</v>
      </c>
      <c r="C66" s="285" t="s">
        <v>61</v>
      </c>
      <c r="D66" s="201">
        <v>535.20830567515429</v>
      </c>
      <c r="E66" s="141">
        <v>534.4617233983131</v>
      </c>
      <c r="F66" s="141">
        <v>551.63400260934623</v>
      </c>
      <c r="G66" s="141">
        <v>553.77473690242391</v>
      </c>
      <c r="H66" s="141">
        <v>565.59742955899878</v>
      </c>
      <c r="I66" s="141">
        <v>582.44591896855854</v>
      </c>
      <c r="J66" s="141">
        <v>587.07144304641099</v>
      </c>
      <c r="K66" s="142">
        <v>595.03822125315605</v>
      </c>
    </row>
  </sheetData>
  <conditionalFormatting sqref="D5:K6">
    <cfRule type="expression" dxfId="73"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AR82"/>
  <sheetViews>
    <sheetView showGridLines="0" zoomScale="60" zoomScaleNormal="60" workbookViewId="0">
      <pane ySplit="6" topLeftCell="A25" activePane="bottomLeft" state="frozen"/>
      <selection activeCell="B75" sqref="A1:XFD1048576"/>
      <selection pane="bottomLeft" activeCell="N46" sqref="N46"/>
    </sheetView>
  </sheetViews>
  <sheetFormatPr defaultRowHeight="12.6"/>
  <cols>
    <col min="1" max="1" width="8.36328125" customWidth="1"/>
    <col min="2" max="2" width="64.36328125" style="169" customWidth="1"/>
    <col min="3" max="3" width="13.36328125" style="97" customWidth="1"/>
    <col min="4" max="11" width="11.08984375" customWidth="1"/>
    <col min="12" max="12" width="5" style="28" customWidth="1"/>
    <col min="13" max="13" width="4.26953125" customWidth="1"/>
    <col min="14" max="14" width="14.36328125" bestFit="1" customWidth="1"/>
    <col min="23" max="23" width="11.26953125" customWidth="1"/>
    <col min="24" max="26" width="9.08984375" bestFit="1" customWidth="1"/>
    <col min="27" max="27" width="10" bestFit="1" customWidth="1"/>
    <col min="28" max="30" width="9.08984375" bestFit="1" customWidth="1"/>
    <col min="36" max="36" width="16.26953125" bestFit="1" customWidth="1"/>
  </cols>
  <sheetData>
    <row r="1" spans="1:34" s="18" customFormat="1" ht="21">
      <c r="A1" s="888" t="s">
        <v>198</v>
      </c>
      <c r="B1" s="797"/>
      <c r="C1" s="229"/>
      <c r="D1" s="228"/>
      <c r="E1" s="228"/>
      <c r="F1" s="228"/>
      <c r="G1" s="228"/>
      <c r="H1" s="228"/>
      <c r="I1" s="228"/>
      <c r="J1" s="228"/>
      <c r="K1" s="228"/>
      <c r="L1" s="902"/>
    </row>
    <row r="2" spans="1:34" s="18" customFormat="1" ht="21">
      <c r="A2" s="786" t="s">
        <v>2</v>
      </c>
      <c r="B2" s="798"/>
      <c r="C2" s="96"/>
      <c r="D2" s="16"/>
      <c r="E2" s="16"/>
      <c r="F2" s="16"/>
      <c r="G2" s="16"/>
      <c r="H2" s="16"/>
      <c r="I2" s="15"/>
      <c r="J2" s="15"/>
      <c r="K2" s="15"/>
      <c r="L2" s="92"/>
    </row>
    <row r="3" spans="1:34" s="18" customFormat="1" ht="21">
      <c r="A3" s="789">
        <v>2021</v>
      </c>
      <c r="B3" s="799"/>
      <c r="C3" s="230"/>
      <c r="D3" s="214"/>
      <c r="E3" s="214"/>
      <c r="F3" s="214"/>
      <c r="G3" s="214"/>
      <c r="H3" s="214"/>
      <c r="I3" s="210"/>
      <c r="J3" s="210"/>
      <c r="K3" s="210"/>
      <c r="L3" s="215"/>
    </row>
    <row r="4" spans="1:34" s="21" customFormat="1" ht="12.75" customHeight="1">
      <c r="B4" s="181"/>
      <c r="C4" s="99"/>
      <c r="L4" s="41"/>
      <c r="N4" s="816"/>
    </row>
    <row r="5" spans="1:34" s="2" customFormat="1">
      <c r="B5" s="93"/>
      <c r="C5" s="97"/>
      <c r="D5" s="323" t="s">
        <v>257</v>
      </c>
      <c r="E5" s="324" t="s">
        <v>257</v>
      </c>
      <c r="F5" s="324" t="s">
        <v>257</v>
      </c>
      <c r="G5" s="324" t="s">
        <v>257</v>
      </c>
      <c r="H5" s="324" t="s">
        <v>257</v>
      </c>
      <c r="I5" s="324" t="s">
        <v>257</v>
      </c>
      <c r="J5" s="324" t="s">
        <v>257</v>
      </c>
      <c r="K5" s="325" t="s">
        <v>257</v>
      </c>
      <c r="L5" s="37"/>
    </row>
    <row r="6" spans="1:34" s="2" customFormat="1">
      <c r="B6" s="93"/>
      <c r="C6" s="97"/>
      <c r="D6" s="62">
        <v>2014</v>
      </c>
      <c r="E6" s="63">
        <v>2015</v>
      </c>
      <c r="F6" s="63">
        <v>2016</v>
      </c>
      <c r="G6" s="63">
        <v>2017</v>
      </c>
      <c r="H6" s="63">
        <v>2018</v>
      </c>
      <c r="I6" s="63">
        <v>2019</v>
      </c>
      <c r="J6" s="63">
        <v>2020</v>
      </c>
      <c r="K6" s="63">
        <v>2021</v>
      </c>
      <c r="L6" s="37"/>
      <c r="P6" s="166"/>
      <c r="Q6" s="166"/>
      <c r="R6" s="166"/>
      <c r="S6" s="166"/>
      <c r="T6" s="166"/>
      <c r="U6" s="166"/>
      <c r="V6" s="166"/>
      <c r="W6" s="166"/>
      <c r="X6" s="166"/>
    </row>
    <row r="7" spans="1:34" s="2" customFormat="1">
      <c r="B7" s="664"/>
      <c r="C7" s="111"/>
      <c r="D7" s="33"/>
      <c r="E7" s="33"/>
      <c r="F7" s="33"/>
      <c r="G7" s="33"/>
      <c r="H7" s="33"/>
      <c r="I7" s="33"/>
      <c r="J7" s="33"/>
      <c r="K7" s="33"/>
      <c r="L7" s="41"/>
    </row>
    <row r="8" spans="1:34" s="2" customFormat="1">
      <c r="B8" s="665" t="s">
        <v>289</v>
      </c>
      <c r="C8" s="109"/>
      <c r="D8" s="59"/>
      <c r="E8" s="59"/>
      <c r="F8" s="59"/>
      <c r="G8" s="59"/>
      <c r="H8" s="59"/>
      <c r="I8" s="59"/>
      <c r="J8" s="59"/>
      <c r="K8" s="59"/>
      <c r="L8" s="226"/>
    </row>
    <row r="9" spans="1:34" s="21" customFormat="1">
      <c r="A9" s="2"/>
      <c r="B9" s="666"/>
      <c r="C9" s="99"/>
      <c r="L9" s="41"/>
    </row>
    <row r="10" spans="1:34" s="2" customFormat="1">
      <c r="B10" s="667" t="s">
        <v>290</v>
      </c>
      <c r="C10" s="110" t="s">
        <v>61</v>
      </c>
      <c r="D10" s="502">
        <v>340.50699531424129</v>
      </c>
      <c r="E10" s="502">
        <v>338.63562073675809</v>
      </c>
      <c r="F10" s="502">
        <v>348.8527866377201</v>
      </c>
      <c r="G10" s="502">
        <v>340.17667651580683</v>
      </c>
      <c r="H10" s="502">
        <v>330.80925201676388</v>
      </c>
      <c r="I10" s="502">
        <v>333.54750774134828</v>
      </c>
      <c r="J10" s="502">
        <v>336.22193991900997</v>
      </c>
      <c r="K10" s="502">
        <v>341.01740725531073</v>
      </c>
      <c r="L10" s="41"/>
      <c r="O10" s="1"/>
      <c r="P10" s="815"/>
      <c r="Q10" s="815"/>
      <c r="R10" s="815"/>
      <c r="S10" s="815"/>
      <c r="T10" s="815"/>
      <c r="U10" s="815"/>
      <c r="V10" s="815"/>
      <c r="W10" s="815"/>
    </row>
    <row r="11" spans="1:34" s="2" customFormat="1">
      <c r="B11" s="667" t="s">
        <v>291</v>
      </c>
      <c r="C11" s="110" t="s">
        <v>61</v>
      </c>
      <c r="D11" s="504">
        <v>0</v>
      </c>
      <c r="E11" s="504">
        <v>0.95799999999999996</v>
      </c>
      <c r="F11" s="504">
        <v>-5.514553499721444</v>
      </c>
      <c r="G11" s="504">
        <v>-6.2324478434481421</v>
      </c>
      <c r="H11" s="504">
        <v>-11.079016524139888</v>
      </c>
      <c r="I11" s="504">
        <v>-17.213056451050647</v>
      </c>
      <c r="J11" s="504">
        <v>-22.952189040023597</v>
      </c>
      <c r="K11" s="504">
        <v>-27.416759711127668</v>
      </c>
      <c r="L11" s="41"/>
      <c r="O11" s="1"/>
      <c r="P11" s="815"/>
      <c r="Q11" s="815"/>
      <c r="R11" s="815"/>
      <c r="S11" s="815"/>
      <c r="T11" s="815"/>
      <c r="U11" s="815"/>
      <c r="V11" s="815"/>
      <c r="W11" s="815"/>
    </row>
    <row r="12" spans="1:34" s="2" customFormat="1">
      <c r="B12" s="667" t="s">
        <v>292</v>
      </c>
      <c r="C12" s="110" t="s">
        <v>61</v>
      </c>
      <c r="D12" s="504">
        <v>0</v>
      </c>
      <c r="E12" s="504">
        <v>0</v>
      </c>
      <c r="F12" s="504">
        <v>1.1618546553195419</v>
      </c>
      <c r="G12" s="504">
        <v>-4.7992388591632915</v>
      </c>
      <c r="H12" s="504">
        <v>-7.3973537403852241</v>
      </c>
      <c r="I12" s="504">
        <v>-1.3063011213914997</v>
      </c>
      <c r="J12" s="504">
        <v>0.82952768595349413</v>
      </c>
      <c r="K12" s="504">
        <v>-0.25183636682683069</v>
      </c>
      <c r="L12" s="41"/>
      <c r="O12" s="1"/>
      <c r="P12" s="815"/>
      <c r="Q12" s="815"/>
      <c r="R12" s="815"/>
      <c r="S12" s="815"/>
      <c r="T12" s="815"/>
      <c r="U12" s="815"/>
      <c r="V12" s="815"/>
      <c r="W12" s="815"/>
    </row>
    <row r="13" spans="1:34" s="2" customFormat="1">
      <c r="B13" s="667" t="s">
        <v>293</v>
      </c>
      <c r="C13" s="111" t="s">
        <v>294</v>
      </c>
      <c r="D13" s="824">
        <v>1.1630226869345455</v>
      </c>
      <c r="E13" s="824">
        <v>1.2050836282602921</v>
      </c>
      <c r="F13" s="824">
        <v>1.2266510074793748</v>
      </c>
      <c r="G13" s="824">
        <v>1.2327346978185816</v>
      </c>
      <c r="H13" s="824">
        <v>1.2709207088698118</v>
      </c>
      <c r="I13" s="824">
        <v>1.3140257043000614</v>
      </c>
      <c r="J13" s="824">
        <v>1.358588447714592</v>
      </c>
      <c r="K13" s="824">
        <v>1.379837712499195</v>
      </c>
      <c r="L13" s="41"/>
      <c r="O13" s="1"/>
      <c r="P13" s="815"/>
      <c r="Q13" s="815"/>
      <c r="R13" s="815"/>
      <c r="S13" s="815"/>
      <c r="T13" s="815"/>
      <c r="U13" s="815"/>
      <c r="V13" s="815"/>
      <c r="W13" s="815"/>
    </row>
    <row r="14" spans="1:34" s="2" customFormat="1">
      <c r="B14" s="668" t="s">
        <v>295</v>
      </c>
      <c r="C14" s="220" t="s">
        <v>296</v>
      </c>
      <c r="D14" s="535">
        <v>396.01736061037758</v>
      </c>
      <c r="E14" s="536">
        <v>409.23871261150202</v>
      </c>
      <c r="F14" s="536">
        <v>422.58137976840686</v>
      </c>
      <c r="G14" s="536">
        <v>405.74844955586957</v>
      </c>
      <c r="H14" s="536">
        <v>396.95032747990643</v>
      </c>
      <c r="I14" s="536">
        <v>413.95508690004237</v>
      </c>
      <c r="J14" s="536">
        <v>426.73165129381488</v>
      </c>
      <c r="K14" s="537">
        <v>432.37050682930544</v>
      </c>
      <c r="L14" s="41"/>
      <c r="P14" s="815"/>
      <c r="Q14" s="815"/>
      <c r="R14" s="815"/>
      <c r="S14" s="815"/>
      <c r="T14" s="815"/>
      <c r="U14" s="815"/>
      <c r="V14" s="815"/>
      <c r="W14" s="815"/>
    </row>
    <row r="15" spans="1:34" s="2" customFormat="1">
      <c r="B15" s="169" t="s">
        <v>297</v>
      </c>
      <c r="C15" s="111" t="s">
        <v>296</v>
      </c>
      <c r="D15" s="506">
        <v>1.1110274999999998</v>
      </c>
      <c r="E15" s="507">
        <v>0.83327062499999982</v>
      </c>
      <c r="F15" s="508">
        <v>5.9779046020508995</v>
      </c>
      <c r="G15" s="508">
        <v>7.6147186681397834</v>
      </c>
      <c r="H15" s="508">
        <v>10.342788719602034</v>
      </c>
      <c r="I15" s="508">
        <v>11.204356385824269</v>
      </c>
      <c r="J15" s="508">
        <v>10.882734902887197</v>
      </c>
      <c r="K15" s="509">
        <v>10.173727590438274</v>
      </c>
      <c r="L15" s="41"/>
      <c r="P15" s="815"/>
      <c r="Q15" s="815"/>
      <c r="R15" s="815"/>
      <c r="S15" s="815"/>
      <c r="T15" s="815"/>
      <c r="U15" s="815"/>
      <c r="V15" s="815"/>
      <c r="W15" s="815"/>
    </row>
    <row r="16" spans="1:34" s="2" customFormat="1">
      <c r="B16" s="669" t="s">
        <v>298</v>
      </c>
      <c r="C16" s="111" t="s">
        <v>296</v>
      </c>
      <c r="D16" s="504">
        <v>7.8759559999999992E-2</v>
      </c>
      <c r="E16" s="504">
        <v>-1.8242749999999999E-2</v>
      </c>
      <c r="F16" s="504">
        <v>-6.6363508248932019</v>
      </c>
      <c r="G16" s="504">
        <v>-7.274105890723825</v>
      </c>
      <c r="H16" s="504">
        <v>-7.1465276775579429</v>
      </c>
      <c r="I16" s="504">
        <v>-7.8522061987227119</v>
      </c>
      <c r="J16" s="504">
        <v>-2.1401659176184769</v>
      </c>
      <c r="K16" s="504">
        <v>-5.8075246111452916</v>
      </c>
      <c r="L16" s="41"/>
      <c r="O16" s="1"/>
      <c r="P16" s="815"/>
      <c r="Q16" s="815"/>
      <c r="R16" s="815"/>
      <c r="S16" s="815"/>
      <c r="T16" s="815"/>
      <c r="U16" s="815"/>
      <c r="V16" s="815"/>
      <c r="W16" s="815"/>
      <c r="AA16" s="825"/>
      <c r="AB16" s="825"/>
      <c r="AC16" s="825"/>
      <c r="AD16" s="825"/>
      <c r="AE16" s="825"/>
      <c r="AF16" s="825"/>
      <c r="AG16" s="825"/>
      <c r="AH16" s="825"/>
    </row>
    <row r="17" spans="2:44" s="2" customFormat="1">
      <c r="B17" s="669" t="s">
        <v>299</v>
      </c>
      <c r="C17" s="111" t="s">
        <v>296</v>
      </c>
      <c r="D17" s="506">
        <v>1.1817927539999999</v>
      </c>
      <c r="E17" s="507">
        <v>2.1268944809999999</v>
      </c>
      <c r="F17" s="508">
        <v>2.6537755679999995</v>
      </c>
      <c r="G17" s="508">
        <v>2.4086942235</v>
      </c>
      <c r="H17" s="508">
        <v>2.3643144</v>
      </c>
      <c r="I17" s="508">
        <v>2.5453169999999998</v>
      </c>
      <c r="J17" s="508">
        <v>2.6475488999999999</v>
      </c>
      <c r="K17" s="509">
        <v>1.5320339788134969</v>
      </c>
      <c r="L17" s="41"/>
      <c r="P17" s="815"/>
      <c r="Q17" s="815"/>
      <c r="R17" s="815"/>
      <c r="S17" s="815"/>
      <c r="T17" s="815"/>
      <c r="U17" s="815"/>
      <c r="V17" s="815"/>
      <c r="W17" s="815"/>
      <c r="AA17" s="822"/>
      <c r="AB17" s="822"/>
      <c r="AC17" s="822"/>
      <c r="AD17" s="822"/>
      <c r="AE17" s="822"/>
      <c r="AF17" s="822"/>
      <c r="AG17" s="822"/>
      <c r="AH17" s="822"/>
    </row>
    <row r="18" spans="2:44" s="2" customFormat="1">
      <c r="B18" s="669" t="s">
        <v>300</v>
      </c>
      <c r="C18" s="111" t="s">
        <v>296</v>
      </c>
      <c r="D18" s="506">
        <v>0</v>
      </c>
      <c r="E18" s="507">
        <v>0</v>
      </c>
      <c r="F18" s="508">
        <v>0</v>
      </c>
      <c r="G18" s="508">
        <v>0</v>
      </c>
      <c r="H18" s="508">
        <v>0</v>
      </c>
      <c r="I18" s="508">
        <v>0</v>
      </c>
      <c r="J18" s="508">
        <v>0</v>
      </c>
      <c r="K18" s="509">
        <v>0</v>
      </c>
      <c r="L18" s="41"/>
      <c r="P18" s="815"/>
      <c r="Q18" s="815"/>
      <c r="R18" s="815"/>
      <c r="S18" s="815"/>
      <c r="T18" s="815"/>
      <c r="U18" s="815"/>
      <c r="V18" s="815"/>
      <c r="W18" s="815"/>
    </row>
    <row r="19" spans="2:44" s="2" customFormat="1">
      <c r="B19" s="961" t="s">
        <v>301</v>
      </c>
      <c r="C19" s="111" t="s">
        <v>296</v>
      </c>
      <c r="D19" s="504"/>
      <c r="E19" s="505"/>
      <c r="F19" s="505"/>
      <c r="G19" s="505"/>
      <c r="H19" s="505"/>
      <c r="I19" s="505"/>
      <c r="J19" s="505"/>
      <c r="K19" s="505"/>
      <c r="L19" s="41"/>
      <c r="P19" s="815"/>
      <c r="Q19" s="815"/>
      <c r="R19" s="815"/>
      <c r="S19" s="815"/>
      <c r="T19" s="815"/>
      <c r="U19" s="815"/>
      <c r="V19" s="815"/>
      <c r="W19" s="815"/>
    </row>
    <row r="20" spans="2:44" s="2" customFormat="1">
      <c r="B20" s="961" t="s">
        <v>301</v>
      </c>
      <c r="C20" s="111" t="s">
        <v>296</v>
      </c>
      <c r="D20" s="504"/>
      <c r="E20" s="505"/>
      <c r="F20" s="505"/>
      <c r="G20" s="505"/>
      <c r="H20" s="505"/>
      <c r="I20" s="505"/>
      <c r="J20" s="505"/>
      <c r="K20" s="505"/>
      <c r="L20" s="41"/>
      <c r="P20" s="815"/>
      <c r="Q20" s="815"/>
      <c r="R20" s="815"/>
      <c r="S20" s="815"/>
      <c r="T20" s="815"/>
      <c r="U20" s="815"/>
      <c r="V20" s="815"/>
      <c r="W20" s="815"/>
    </row>
    <row r="21" spans="2:44" s="2" customFormat="1">
      <c r="B21" s="961" t="s">
        <v>301</v>
      </c>
      <c r="C21" s="111" t="s">
        <v>296</v>
      </c>
      <c r="D21" s="504"/>
      <c r="E21" s="505"/>
      <c r="F21" s="505"/>
      <c r="G21" s="505"/>
      <c r="H21" s="505"/>
      <c r="I21" s="505"/>
      <c r="J21" s="505"/>
      <c r="K21" s="505"/>
      <c r="L21" s="41"/>
      <c r="P21" s="815"/>
      <c r="Q21" s="815"/>
      <c r="R21" s="815"/>
      <c r="S21" s="815"/>
      <c r="T21" s="815"/>
      <c r="U21" s="815"/>
      <c r="V21" s="815"/>
      <c r="W21" s="815"/>
    </row>
    <row r="22" spans="2:44" s="2" customFormat="1">
      <c r="B22" s="961" t="s">
        <v>301</v>
      </c>
      <c r="C22" s="111" t="s">
        <v>296</v>
      </c>
      <c r="D22" s="504"/>
      <c r="E22" s="505"/>
      <c r="F22" s="505"/>
      <c r="G22" s="505"/>
      <c r="H22" s="505"/>
      <c r="I22" s="505"/>
      <c r="J22" s="505"/>
      <c r="K22" s="505"/>
      <c r="L22" s="41"/>
      <c r="P22" s="815"/>
      <c r="Q22" s="815"/>
      <c r="R22" s="815"/>
      <c r="S22" s="815"/>
      <c r="T22" s="815"/>
      <c r="U22" s="815"/>
      <c r="V22" s="815"/>
      <c r="W22" s="815"/>
    </row>
    <row r="23" spans="2:44" s="2" customFormat="1">
      <c r="B23" s="961" t="s">
        <v>301</v>
      </c>
      <c r="C23" s="111" t="s">
        <v>296</v>
      </c>
      <c r="D23" s="504"/>
      <c r="E23" s="505"/>
      <c r="F23" s="505"/>
      <c r="G23" s="505"/>
      <c r="H23" s="505"/>
      <c r="I23" s="505"/>
      <c r="J23" s="505"/>
      <c r="K23" s="505"/>
      <c r="L23" s="41"/>
      <c r="P23" s="815"/>
      <c r="Q23" s="815"/>
      <c r="R23" s="815"/>
      <c r="S23" s="815"/>
      <c r="T23" s="815"/>
      <c r="U23" s="815"/>
      <c r="V23" s="815"/>
      <c r="W23" s="815"/>
    </row>
    <row r="24" spans="2:44" s="2" customFormat="1">
      <c r="B24" s="961" t="s">
        <v>301</v>
      </c>
      <c r="C24" s="111" t="s">
        <v>296</v>
      </c>
      <c r="D24" s="504"/>
      <c r="E24" s="505"/>
      <c r="F24" s="505"/>
      <c r="G24" s="505"/>
      <c r="H24" s="505"/>
      <c r="I24" s="505"/>
      <c r="J24" s="505"/>
      <c r="K24" s="505"/>
      <c r="L24" s="41"/>
      <c r="P24" s="815"/>
      <c r="Q24" s="815"/>
      <c r="R24" s="815"/>
      <c r="S24" s="815"/>
      <c r="T24" s="815"/>
      <c r="U24" s="815"/>
      <c r="V24" s="815"/>
      <c r="W24" s="815"/>
    </row>
    <row r="25" spans="2:44" s="2" customFormat="1">
      <c r="B25" s="669" t="s">
        <v>302</v>
      </c>
      <c r="C25" s="111" t="s">
        <v>296</v>
      </c>
      <c r="D25" s="504">
        <v>3.0734937387362518</v>
      </c>
      <c r="E25" s="504">
        <v>0</v>
      </c>
      <c r="F25" s="504">
        <v>3.1683109707707899</v>
      </c>
      <c r="G25" s="504">
        <v>-2.7790351077171276</v>
      </c>
      <c r="H25" s="504">
        <v>-6.6981291813053474</v>
      </c>
      <c r="I25" s="504">
        <v>10.457589738460229</v>
      </c>
      <c r="J25" s="504">
        <v>1.1827220162923688</v>
      </c>
      <c r="K25" s="504">
        <v>-0.52152811780240027</v>
      </c>
      <c r="L25" s="41"/>
      <c r="O25" s="1"/>
      <c r="P25" s="815"/>
      <c r="Q25" s="815"/>
      <c r="R25" s="815"/>
      <c r="S25" s="815"/>
      <c r="T25" s="815"/>
      <c r="U25" s="815"/>
      <c r="V25" s="815"/>
      <c r="W25" s="815"/>
      <c r="Z25" s="821"/>
      <c r="AA25" s="821"/>
      <c r="AB25" s="821"/>
      <c r="AC25" s="821"/>
      <c r="AD25" s="821"/>
      <c r="AE25" s="821"/>
      <c r="AF25" s="821"/>
      <c r="AG25" s="821"/>
      <c r="AH25" s="821"/>
      <c r="AK25" s="822"/>
      <c r="AL25" s="822"/>
      <c r="AM25" s="822"/>
      <c r="AN25" s="822"/>
      <c r="AO25" s="822"/>
      <c r="AP25" s="822"/>
      <c r="AQ25" s="822">
        <v>0</v>
      </c>
      <c r="AR25" s="822">
        <v>0</v>
      </c>
    </row>
    <row r="26" spans="2:44" s="2" customFormat="1">
      <c r="B26" s="664" t="s">
        <v>303</v>
      </c>
      <c r="C26" s="111" t="s">
        <v>296</v>
      </c>
      <c r="D26" s="510">
        <v>395.31544668564129</v>
      </c>
      <c r="E26" s="511">
        <v>412.18063496750204</v>
      </c>
      <c r="F26" s="511">
        <v>421.40839814279377</v>
      </c>
      <c r="G26" s="511">
        <v>411.27679166450264</v>
      </c>
      <c r="H26" s="511">
        <v>409.20903210325582</v>
      </c>
      <c r="I26" s="511">
        <v>409.39496434868369</v>
      </c>
      <c r="J26" s="511">
        <v>436.93904716279121</v>
      </c>
      <c r="K26" s="512">
        <v>438.7902719052143</v>
      </c>
      <c r="L26" s="41"/>
      <c r="O26" s="822"/>
      <c r="P26" s="822"/>
      <c r="Q26" s="822"/>
      <c r="R26" s="822"/>
      <c r="S26" s="822"/>
      <c r="T26" s="822"/>
      <c r="U26" s="822"/>
      <c r="V26" s="822"/>
      <c r="W26" s="822"/>
    </row>
    <row r="27" spans="2:44" s="2" customFormat="1">
      <c r="B27" s="181"/>
      <c r="C27" s="99"/>
      <c r="D27" s="38"/>
      <c r="E27" s="38"/>
      <c r="F27" s="38"/>
      <c r="G27" s="44"/>
      <c r="H27" s="44"/>
      <c r="I27" s="44"/>
      <c r="J27" s="44"/>
      <c r="K27" s="44"/>
      <c r="L27" s="41"/>
      <c r="P27" s="815"/>
      <c r="Q27" s="815"/>
      <c r="R27" s="815"/>
      <c r="S27" s="815"/>
      <c r="T27" s="815"/>
      <c r="U27" s="815"/>
      <c r="V27" s="815"/>
      <c r="W27" s="815"/>
    </row>
    <row r="28" spans="2:44" s="2" customFormat="1">
      <c r="B28" s="181" t="s">
        <v>304</v>
      </c>
      <c r="C28" s="99"/>
      <c r="D28" s="510">
        <v>3.0452815943586984</v>
      </c>
      <c r="E28" s="511">
        <v>-2.6711217875020452</v>
      </c>
      <c r="F28" s="511">
        <v>-6.4481474027937793</v>
      </c>
      <c r="G28" s="511">
        <v>10.082127285497393</v>
      </c>
      <c r="H28" s="511">
        <v>1.136575406744214</v>
      </c>
      <c r="I28" s="511">
        <v>-0.49937678868371904</v>
      </c>
      <c r="J28" s="511">
        <v>12.514629837208759</v>
      </c>
      <c r="K28" s="512">
        <v>-0.22934786521432216</v>
      </c>
      <c r="L28" s="41"/>
      <c r="P28" s="815"/>
      <c r="Q28" s="815"/>
      <c r="R28" s="815"/>
      <c r="S28" s="815"/>
      <c r="T28" s="815"/>
      <c r="U28" s="815"/>
      <c r="V28" s="815"/>
      <c r="W28" s="815"/>
    </row>
    <row r="29" spans="2:44" s="2" customFormat="1">
      <c r="B29" s="181"/>
      <c r="C29" s="99"/>
      <c r="D29" s="21"/>
      <c r="E29" s="21"/>
      <c r="F29" s="21"/>
      <c r="G29" s="21"/>
      <c r="H29" s="21"/>
      <c r="I29" s="21"/>
      <c r="J29" s="21"/>
      <c r="K29" s="21"/>
      <c r="L29" s="41"/>
      <c r="P29" s="815"/>
      <c r="Q29" s="815"/>
      <c r="R29" s="815"/>
      <c r="S29" s="815"/>
      <c r="T29" s="815"/>
      <c r="U29" s="815"/>
      <c r="V29" s="815"/>
      <c r="W29" s="815"/>
    </row>
    <row r="30" spans="2:44" s="2" customFormat="1">
      <c r="B30" s="181"/>
      <c r="C30" s="99"/>
      <c r="D30" s="814"/>
      <c r="E30" s="814"/>
      <c r="F30" s="814"/>
      <c r="G30" s="814"/>
      <c r="H30" s="814"/>
      <c r="I30" s="814"/>
      <c r="J30" s="814"/>
      <c r="K30" s="814"/>
      <c r="L30" s="41"/>
      <c r="P30" s="815"/>
      <c r="Q30" s="815"/>
      <c r="R30" s="815"/>
      <c r="S30" s="815"/>
      <c r="T30" s="815"/>
      <c r="U30" s="815"/>
      <c r="V30" s="815"/>
      <c r="W30" s="815"/>
    </row>
    <row r="31" spans="2:44" s="2" customFormat="1">
      <c r="B31" s="665" t="s">
        <v>305</v>
      </c>
      <c r="C31" s="109"/>
      <c r="D31" s="59"/>
      <c r="E31" s="59"/>
      <c r="F31" s="59"/>
      <c r="G31" s="59"/>
      <c r="H31" s="59"/>
      <c r="I31" s="59"/>
      <c r="J31" s="59"/>
      <c r="K31" s="59"/>
      <c r="L31" s="227"/>
      <c r="P31" s="815"/>
      <c r="Q31" s="815"/>
      <c r="R31" s="815"/>
      <c r="S31" s="815"/>
      <c r="T31" s="815"/>
      <c r="U31" s="815"/>
      <c r="V31" s="815"/>
      <c r="W31" s="815"/>
    </row>
    <row r="32" spans="2:44" s="2" customFormat="1">
      <c r="B32" s="181"/>
      <c r="C32" s="99"/>
      <c r="D32" s="21"/>
      <c r="E32" s="21"/>
      <c r="F32" s="21"/>
      <c r="G32" s="21"/>
      <c r="H32" s="21"/>
      <c r="I32" s="21"/>
      <c r="J32" s="21"/>
      <c r="K32" s="21"/>
      <c r="L32" s="41"/>
      <c r="P32" s="815"/>
      <c r="Q32" s="815"/>
      <c r="R32" s="815"/>
      <c r="S32" s="815"/>
      <c r="T32" s="815"/>
      <c r="U32" s="815"/>
      <c r="V32" s="815"/>
      <c r="W32" s="815"/>
    </row>
    <row r="33" spans="2:44" s="2" customFormat="1">
      <c r="B33" s="666" t="s">
        <v>306</v>
      </c>
      <c r="C33" s="99"/>
      <c r="D33" s="544">
        <v>398.36072827999999</v>
      </c>
      <c r="E33" s="544">
        <v>409.50951318</v>
      </c>
      <c r="F33" s="544">
        <v>414.96025073999999</v>
      </c>
      <c r="G33" s="544">
        <v>421.35891895000003</v>
      </c>
      <c r="H33" s="544">
        <v>410.34560751000004</v>
      </c>
      <c r="I33" s="544">
        <v>408.89558755999997</v>
      </c>
      <c r="J33" s="544">
        <v>449.45367699999997</v>
      </c>
      <c r="K33" s="544">
        <v>438.56092403999997</v>
      </c>
      <c r="L33" s="41"/>
      <c r="O33" s="1"/>
      <c r="P33" s="823"/>
      <c r="Q33" s="823"/>
      <c r="R33" s="823"/>
      <c r="S33" s="823"/>
      <c r="T33" s="823"/>
      <c r="U33" s="823"/>
      <c r="V33" s="823"/>
      <c r="W33" s="823"/>
      <c r="AA33" s="821"/>
      <c r="AB33" s="821"/>
      <c r="AC33" s="821"/>
      <c r="AD33" s="821"/>
      <c r="AE33" s="821"/>
      <c r="AF33" s="821"/>
      <c r="AG33" s="821"/>
      <c r="AH33" s="821"/>
      <c r="AK33" s="821"/>
      <c r="AL33" s="821"/>
      <c r="AM33" s="821"/>
      <c r="AN33" s="821"/>
      <c r="AO33" s="821"/>
      <c r="AP33" s="821"/>
      <c r="AQ33" s="821">
        <v>0</v>
      </c>
      <c r="AR33" s="821">
        <v>0</v>
      </c>
    </row>
    <row r="34" spans="2:44" s="2" customFormat="1">
      <c r="B34" s="93"/>
      <c r="C34" s="97"/>
      <c r="L34" s="41"/>
      <c r="P34" s="823"/>
      <c r="Q34" s="823"/>
      <c r="R34" s="823"/>
      <c r="S34" s="823"/>
      <c r="T34" s="823"/>
      <c r="U34" s="823"/>
      <c r="V34" s="823"/>
      <c r="W34" s="823"/>
    </row>
    <row r="35" spans="2:44" s="2" customFormat="1">
      <c r="B35" s="327" t="s">
        <v>307</v>
      </c>
      <c r="C35" s="97"/>
      <c r="L35" s="41"/>
      <c r="P35" s="815"/>
      <c r="Q35" s="815"/>
      <c r="R35" s="815"/>
      <c r="S35" s="815"/>
      <c r="T35" s="815"/>
      <c r="U35" s="815"/>
      <c r="V35" s="815"/>
      <c r="W35" s="815"/>
    </row>
    <row r="36" spans="2:44" s="2" customFormat="1">
      <c r="B36" s="776" t="s">
        <v>308</v>
      </c>
      <c r="C36" s="111" t="s">
        <v>296</v>
      </c>
      <c r="D36" s="502"/>
      <c r="E36" s="503"/>
      <c r="F36" s="503"/>
      <c r="G36" s="503"/>
      <c r="H36" s="503"/>
      <c r="I36" s="503"/>
      <c r="J36" s="503"/>
      <c r="K36" s="513"/>
      <c r="L36" s="41"/>
      <c r="P36" s="815"/>
      <c r="Q36" s="815"/>
      <c r="R36" s="815"/>
      <c r="S36" s="815"/>
      <c r="T36" s="815"/>
      <c r="U36" s="815"/>
      <c r="V36" s="815"/>
      <c r="W36" s="815"/>
    </row>
    <row r="37" spans="2:44" s="2" customFormat="1">
      <c r="B37" s="776" t="s">
        <v>309</v>
      </c>
      <c r="C37" s="111" t="s">
        <v>296</v>
      </c>
      <c r="D37" s="504"/>
      <c r="E37" s="505"/>
      <c r="F37" s="505"/>
      <c r="G37" s="505"/>
      <c r="H37" s="505"/>
      <c r="I37" s="505"/>
      <c r="J37" s="505"/>
      <c r="K37" s="514"/>
      <c r="L37" s="41"/>
      <c r="P37" s="815"/>
      <c r="Q37" s="815"/>
      <c r="R37" s="815"/>
      <c r="S37" s="815"/>
      <c r="T37" s="815"/>
      <c r="U37" s="815"/>
      <c r="V37" s="815"/>
      <c r="W37" s="815"/>
    </row>
    <row r="38" spans="2:44" s="2" customFormat="1">
      <c r="B38" s="776" t="s">
        <v>310</v>
      </c>
      <c r="C38" s="111" t="s">
        <v>296</v>
      </c>
      <c r="D38" s="504"/>
      <c r="E38" s="505"/>
      <c r="F38" s="505"/>
      <c r="G38" s="505"/>
      <c r="H38" s="505"/>
      <c r="I38" s="505"/>
      <c r="J38" s="505"/>
      <c r="K38" s="514"/>
      <c r="L38" s="41"/>
      <c r="P38" s="815"/>
      <c r="Q38" s="815"/>
      <c r="R38" s="815"/>
      <c r="S38" s="815"/>
      <c r="T38" s="815"/>
      <c r="U38" s="815"/>
      <c r="V38" s="815"/>
      <c r="W38" s="815"/>
    </row>
    <row r="39" spans="2:44" s="2" customFormat="1">
      <c r="B39" s="776" t="s">
        <v>311</v>
      </c>
      <c r="C39" s="111" t="s">
        <v>296</v>
      </c>
      <c r="D39" s="504"/>
      <c r="E39" s="505"/>
      <c r="F39" s="505"/>
      <c r="G39" s="505"/>
      <c r="H39" s="505"/>
      <c r="I39" s="505"/>
      <c r="J39" s="505"/>
      <c r="K39" s="514"/>
      <c r="L39" s="41"/>
      <c r="P39" s="815"/>
      <c r="Q39" s="815"/>
      <c r="R39" s="815"/>
      <c r="S39" s="815"/>
      <c r="T39" s="815"/>
      <c r="U39" s="815"/>
      <c r="V39" s="815"/>
      <c r="W39" s="815"/>
    </row>
    <row r="40" spans="2:44" s="2" customFormat="1">
      <c r="B40" s="776" t="s">
        <v>312</v>
      </c>
      <c r="C40" s="111" t="s">
        <v>296</v>
      </c>
      <c r="D40" s="504"/>
      <c r="E40" s="505"/>
      <c r="F40" s="505"/>
      <c r="G40" s="505"/>
      <c r="H40" s="505"/>
      <c r="I40" s="505"/>
      <c r="J40" s="505"/>
      <c r="K40" s="514"/>
      <c r="L40" s="41"/>
      <c r="P40" s="815"/>
      <c r="Q40" s="815"/>
      <c r="R40" s="815"/>
      <c r="S40" s="815"/>
      <c r="T40" s="815"/>
      <c r="U40" s="815"/>
      <c r="V40" s="815"/>
      <c r="W40" s="815"/>
    </row>
    <row r="41" spans="2:44" s="2" customFormat="1">
      <c r="B41" s="776" t="s">
        <v>313</v>
      </c>
      <c r="C41" s="111" t="s">
        <v>296</v>
      </c>
      <c r="D41" s="504">
        <v>0.50856451999999952</v>
      </c>
      <c r="E41" s="504">
        <v>2.2309730000000447E-2</v>
      </c>
      <c r="F41" s="504">
        <v>1.6442370000000001E-2</v>
      </c>
      <c r="G41" s="504">
        <v>2.6700000000000002E-2</v>
      </c>
      <c r="H41" s="504">
        <v>2.7499999999999998E-3</v>
      </c>
      <c r="I41" s="504">
        <v>0</v>
      </c>
      <c r="J41" s="504">
        <v>0</v>
      </c>
      <c r="K41" s="504">
        <v>0</v>
      </c>
      <c r="L41" s="41"/>
      <c r="O41" s="1"/>
      <c r="P41" s="815"/>
      <c r="Q41" s="815"/>
      <c r="R41" s="815"/>
      <c r="S41" s="815"/>
      <c r="T41" s="815"/>
      <c r="U41" s="815"/>
      <c r="V41" s="815"/>
      <c r="W41" s="815"/>
    </row>
    <row r="42" spans="2:44" s="2" customFormat="1">
      <c r="B42" s="776" t="s">
        <v>314</v>
      </c>
      <c r="C42" s="111" t="s">
        <v>296</v>
      </c>
      <c r="D42" s="504">
        <v>1.5964234800000001</v>
      </c>
      <c r="E42" s="504">
        <v>1.7881112099999996</v>
      </c>
      <c r="F42" s="504">
        <v>0.7841370700000001</v>
      </c>
      <c r="G42" s="504">
        <v>0.80907090999999998</v>
      </c>
      <c r="H42" s="504">
        <v>0.69830593000000007</v>
      </c>
      <c r="I42" s="504">
        <v>0.70724861000000006</v>
      </c>
      <c r="J42" s="504">
        <v>0.57451786000000005</v>
      </c>
      <c r="K42" s="504">
        <v>0.74397987999999993</v>
      </c>
      <c r="L42" s="41"/>
      <c r="O42" s="1"/>
      <c r="P42" s="815"/>
      <c r="Q42" s="815"/>
      <c r="R42" s="815"/>
      <c r="S42" s="815"/>
      <c r="T42" s="815"/>
      <c r="U42" s="815"/>
      <c r="V42" s="815"/>
      <c r="W42" s="815"/>
    </row>
    <row r="43" spans="2:44" s="2" customFormat="1">
      <c r="B43" s="777" t="s">
        <v>315</v>
      </c>
      <c r="C43" s="111" t="s">
        <v>296</v>
      </c>
      <c r="D43" s="515"/>
      <c r="E43" s="516"/>
      <c r="F43" s="516"/>
      <c r="G43" s="516"/>
      <c r="H43" s="516"/>
      <c r="I43" s="516"/>
      <c r="J43" s="516"/>
      <c r="K43" s="517"/>
      <c r="L43" s="41"/>
      <c r="P43" s="815"/>
      <c r="Q43" s="815"/>
      <c r="R43" s="815"/>
      <c r="S43" s="815"/>
      <c r="T43" s="815"/>
      <c r="U43" s="815"/>
      <c r="V43" s="815"/>
      <c r="W43" s="815"/>
    </row>
    <row r="44" spans="2:44" s="2" customFormat="1">
      <c r="B44" s="961" t="s">
        <v>316</v>
      </c>
      <c r="C44" s="111" t="s">
        <v>296</v>
      </c>
      <c r="D44" s="515"/>
      <c r="E44" s="516"/>
      <c r="F44" s="516"/>
      <c r="G44" s="516"/>
      <c r="H44" s="516"/>
      <c r="I44" s="516"/>
      <c r="J44" s="516"/>
      <c r="K44" s="517"/>
      <c r="L44" s="41"/>
      <c r="P44" s="815"/>
      <c r="Q44" s="815"/>
      <c r="R44" s="815"/>
      <c r="S44" s="815"/>
      <c r="T44" s="815"/>
      <c r="U44" s="815"/>
      <c r="V44" s="815"/>
      <c r="W44" s="815"/>
    </row>
    <row r="45" spans="2:44" s="2" customFormat="1">
      <c r="B45" s="327" t="s">
        <v>317</v>
      </c>
      <c r="C45" s="111" t="s">
        <v>296</v>
      </c>
      <c r="D45" s="518">
        <v>2.1049879999999996</v>
      </c>
      <c r="E45" s="519">
        <v>1.81042094</v>
      </c>
      <c r="F45" s="519">
        <v>0.80057944000000014</v>
      </c>
      <c r="G45" s="519">
        <v>0.83577090999999992</v>
      </c>
      <c r="H45" s="519">
        <v>0.7010559300000001</v>
      </c>
      <c r="I45" s="519">
        <v>0.70724861000000006</v>
      </c>
      <c r="J45" s="519">
        <v>0.57451786000000005</v>
      </c>
      <c r="K45" s="520">
        <v>0.74397987999999993</v>
      </c>
      <c r="L45" s="41"/>
      <c r="P45" s="815"/>
      <c r="Q45" s="815"/>
      <c r="R45" s="815"/>
      <c r="S45" s="815"/>
      <c r="T45" s="815"/>
      <c r="U45" s="815"/>
      <c r="V45" s="815"/>
      <c r="W45" s="815"/>
    </row>
    <row r="46" spans="2:44" s="2" customFormat="1">
      <c r="B46" s="93"/>
      <c r="C46" s="97"/>
      <c r="L46" s="41"/>
      <c r="P46" s="815"/>
      <c r="Q46" s="815"/>
      <c r="R46" s="815"/>
      <c r="S46" s="815"/>
      <c r="T46" s="815"/>
      <c r="U46" s="815"/>
      <c r="V46" s="815"/>
      <c r="W46" s="815"/>
    </row>
    <row r="47" spans="2:44" s="2" customFormat="1">
      <c r="B47" s="327" t="s">
        <v>318</v>
      </c>
      <c r="C47" s="97"/>
      <c r="L47" s="37"/>
      <c r="P47" s="815"/>
      <c r="Q47" s="815"/>
      <c r="R47" s="815"/>
      <c r="S47" s="815"/>
      <c r="T47" s="815"/>
      <c r="U47" s="815"/>
      <c r="V47" s="815"/>
      <c r="W47" s="815"/>
    </row>
    <row r="48" spans="2:44" s="2" customFormat="1">
      <c r="B48" s="961" t="s">
        <v>301</v>
      </c>
      <c r="C48" s="111" t="s">
        <v>296</v>
      </c>
      <c r="D48" s="521"/>
      <c r="E48" s="522"/>
      <c r="F48" s="522"/>
      <c r="G48" s="522"/>
      <c r="H48" s="522"/>
      <c r="I48" s="522"/>
      <c r="J48" s="522"/>
      <c r="K48" s="523"/>
      <c r="L48" s="41"/>
      <c r="P48" s="815"/>
      <c r="Q48" s="815"/>
      <c r="R48" s="815"/>
      <c r="S48" s="815"/>
      <c r="T48" s="815"/>
      <c r="U48" s="815"/>
      <c r="V48" s="815"/>
      <c r="W48" s="815"/>
    </row>
    <row r="49" spans="2:23" s="2" customFormat="1">
      <c r="B49" s="961" t="s">
        <v>301</v>
      </c>
      <c r="C49" s="111" t="s">
        <v>296</v>
      </c>
      <c r="D49" s="524"/>
      <c r="E49" s="525"/>
      <c r="F49" s="525"/>
      <c r="G49" s="525"/>
      <c r="H49" s="525"/>
      <c r="I49" s="525"/>
      <c r="J49" s="525"/>
      <c r="K49" s="526"/>
      <c r="L49" s="41"/>
      <c r="P49" s="815"/>
      <c r="Q49" s="815"/>
      <c r="R49" s="815"/>
      <c r="S49" s="815"/>
      <c r="T49" s="815"/>
      <c r="U49" s="815"/>
      <c r="V49" s="815"/>
      <c r="W49" s="815"/>
    </row>
    <row r="50" spans="2:23" s="2" customFormat="1">
      <c r="B50" s="961" t="s">
        <v>301</v>
      </c>
      <c r="C50" s="111" t="s">
        <v>296</v>
      </c>
      <c r="D50" s="524"/>
      <c r="E50" s="525"/>
      <c r="F50" s="525"/>
      <c r="G50" s="525"/>
      <c r="H50" s="525"/>
      <c r="I50" s="525"/>
      <c r="J50" s="525"/>
      <c r="K50" s="526"/>
      <c r="L50" s="41"/>
      <c r="P50" s="815"/>
      <c r="Q50" s="815"/>
      <c r="R50" s="815"/>
      <c r="S50" s="815"/>
      <c r="T50" s="815"/>
      <c r="U50" s="815"/>
      <c r="V50" s="815"/>
      <c r="W50" s="815"/>
    </row>
    <row r="51" spans="2:23" s="2" customFormat="1">
      <c r="B51" s="961" t="s">
        <v>301</v>
      </c>
      <c r="C51" s="111" t="s">
        <v>296</v>
      </c>
      <c r="D51" s="524"/>
      <c r="E51" s="525"/>
      <c r="F51" s="525"/>
      <c r="G51" s="525"/>
      <c r="H51" s="525"/>
      <c r="I51" s="525"/>
      <c r="J51" s="525"/>
      <c r="K51" s="526"/>
      <c r="L51" s="41"/>
      <c r="P51" s="815"/>
      <c r="Q51" s="815"/>
      <c r="R51" s="815"/>
      <c r="S51" s="815"/>
      <c r="T51" s="815"/>
      <c r="U51" s="815"/>
      <c r="V51" s="815"/>
      <c r="W51" s="815"/>
    </row>
    <row r="52" spans="2:23" s="2" customFormat="1">
      <c r="B52" s="961" t="s">
        <v>301</v>
      </c>
      <c r="C52" s="111" t="s">
        <v>296</v>
      </c>
      <c r="D52" s="524"/>
      <c r="E52" s="525"/>
      <c r="F52" s="525"/>
      <c r="G52" s="525"/>
      <c r="H52" s="525"/>
      <c r="I52" s="525"/>
      <c r="J52" s="525"/>
      <c r="K52" s="526"/>
      <c r="L52" s="41"/>
      <c r="P52" s="815"/>
      <c r="Q52" s="815"/>
      <c r="R52" s="815"/>
      <c r="S52" s="815"/>
      <c r="T52" s="815"/>
      <c r="U52" s="815"/>
      <c r="V52" s="815"/>
      <c r="W52" s="815"/>
    </row>
    <row r="53" spans="2:23" s="2" customFormat="1">
      <c r="B53" s="961" t="s">
        <v>301</v>
      </c>
      <c r="C53" s="111" t="s">
        <v>296</v>
      </c>
      <c r="D53" s="524"/>
      <c r="E53" s="525"/>
      <c r="F53" s="525"/>
      <c r="G53" s="525"/>
      <c r="H53" s="525"/>
      <c r="I53" s="525"/>
      <c r="J53" s="525"/>
      <c r="K53" s="526"/>
      <c r="L53" s="41"/>
      <c r="P53" s="815"/>
      <c r="Q53" s="815"/>
      <c r="R53" s="815"/>
      <c r="S53" s="815"/>
      <c r="T53" s="815"/>
      <c r="U53" s="815"/>
      <c r="V53" s="815"/>
      <c r="W53" s="815"/>
    </row>
    <row r="54" spans="2:23" s="2" customFormat="1">
      <c r="B54" s="961" t="s">
        <v>301</v>
      </c>
      <c r="C54" s="111" t="s">
        <v>296</v>
      </c>
      <c r="D54" s="524"/>
      <c r="E54" s="525"/>
      <c r="F54" s="525"/>
      <c r="G54" s="525"/>
      <c r="H54" s="525"/>
      <c r="I54" s="525"/>
      <c r="J54" s="525"/>
      <c r="K54" s="526"/>
      <c r="L54" s="41"/>
      <c r="P54" s="815"/>
      <c r="Q54" s="815"/>
      <c r="R54" s="815"/>
      <c r="S54" s="815"/>
      <c r="T54" s="815"/>
      <c r="U54" s="815"/>
      <c r="V54" s="815"/>
      <c r="W54" s="815"/>
    </row>
    <row r="55" spans="2:23" s="2" customFormat="1">
      <c r="B55" s="961" t="s">
        <v>301</v>
      </c>
      <c r="C55" s="111" t="s">
        <v>296</v>
      </c>
      <c r="D55" s="524"/>
      <c r="E55" s="525"/>
      <c r="F55" s="525"/>
      <c r="G55" s="525"/>
      <c r="H55" s="525"/>
      <c r="I55" s="525"/>
      <c r="J55" s="525"/>
      <c r="K55" s="526"/>
      <c r="L55" s="41"/>
      <c r="P55" s="815"/>
      <c r="Q55" s="815"/>
      <c r="R55" s="815"/>
      <c r="S55" s="815"/>
      <c r="T55" s="815"/>
      <c r="U55" s="815"/>
      <c r="V55" s="815"/>
      <c r="W55" s="815"/>
    </row>
    <row r="56" spans="2:23" s="2" customFormat="1">
      <c r="B56" s="961" t="s">
        <v>301</v>
      </c>
      <c r="C56" s="111" t="s">
        <v>296</v>
      </c>
      <c r="D56" s="524"/>
      <c r="E56" s="525"/>
      <c r="F56" s="525"/>
      <c r="G56" s="525"/>
      <c r="H56" s="525"/>
      <c r="I56" s="525"/>
      <c r="J56" s="525"/>
      <c r="K56" s="526"/>
      <c r="L56" s="41"/>
      <c r="P56" s="815"/>
      <c r="Q56" s="815"/>
      <c r="R56" s="815"/>
      <c r="S56" s="815"/>
      <c r="T56" s="815"/>
      <c r="U56" s="815"/>
      <c r="V56" s="815"/>
      <c r="W56" s="815"/>
    </row>
    <row r="57" spans="2:23" s="2" customFormat="1">
      <c r="B57" s="961" t="s">
        <v>301</v>
      </c>
      <c r="C57" s="111" t="s">
        <v>296</v>
      </c>
      <c r="D57" s="524"/>
      <c r="E57" s="525"/>
      <c r="F57" s="525"/>
      <c r="G57" s="525"/>
      <c r="H57" s="525"/>
      <c r="I57" s="525"/>
      <c r="J57" s="525"/>
      <c r="K57" s="526"/>
      <c r="L57" s="41"/>
      <c r="P57" s="815"/>
      <c r="Q57" s="815"/>
      <c r="R57" s="815"/>
      <c r="S57" s="815"/>
      <c r="T57" s="815"/>
      <c r="U57" s="815"/>
      <c r="V57" s="815"/>
      <c r="W57" s="815"/>
    </row>
    <row r="58" spans="2:23" s="2" customFormat="1">
      <c r="B58" s="961" t="s">
        <v>301</v>
      </c>
      <c r="C58" s="111" t="s">
        <v>296</v>
      </c>
      <c r="D58" s="524"/>
      <c r="E58" s="525"/>
      <c r="F58" s="525"/>
      <c r="G58" s="525"/>
      <c r="H58" s="525"/>
      <c r="I58" s="525"/>
      <c r="J58" s="525"/>
      <c r="K58" s="526"/>
      <c r="L58" s="41"/>
      <c r="P58" s="815"/>
      <c r="Q58" s="815"/>
      <c r="R58" s="815"/>
      <c r="S58" s="815"/>
      <c r="T58" s="815"/>
      <c r="U58" s="815"/>
      <c r="V58" s="815"/>
      <c r="W58" s="815"/>
    </row>
    <row r="59" spans="2:23" s="2" customFormat="1">
      <c r="B59" s="961" t="s">
        <v>301</v>
      </c>
      <c r="C59" s="111" t="s">
        <v>296</v>
      </c>
      <c r="D59" s="524"/>
      <c r="E59" s="525"/>
      <c r="F59" s="525"/>
      <c r="G59" s="525"/>
      <c r="H59" s="525"/>
      <c r="I59" s="525"/>
      <c r="J59" s="525"/>
      <c r="K59" s="526"/>
      <c r="L59" s="41"/>
      <c r="P59" s="815"/>
      <c r="Q59" s="815"/>
      <c r="R59" s="815"/>
      <c r="S59" s="815"/>
      <c r="T59" s="815"/>
      <c r="U59" s="815"/>
      <c r="V59" s="815"/>
      <c r="W59" s="815"/>
    </row>
    <row r="60" spans="2:23" s="2" customFormat="1">
      <c r="B60" s="961" t="s">
        <v>301</v>
      </c>
      <c r="C60" s="111" t="s">
        <v>296</v>
      </c>
      <c r="D60" s="524"/>
      <c r="E60" s="525"/>
      <c r="F60" s="525"/>
      <c r="G60" s="525"/>
      <c r="H60" s="525"/>
      <c r="I60" s="525"/>
      <c r="J60" s="525"/>
      <c r="K60" s="526"/>
      <c r="L60" s="41"/>
      <c r="P60" s="815"/>
      <c r="Q60" s="815"/>
      <c r="R60" s="815"/>
      <c r="S60" s="815"/>
      <c r="T60" s="815"/>
      <c r="U60" s="815"/>
      <c r="V60" s="815"/>
      <c r="W60" s="815"/>
    </row>
    <row r="61" spans="2:23" s="2" customFormat="1">
      <c r="B61" s="961" t="s">
        <v>301</v>
      </c>
      <c r="C61" s="111" t="s">
        <v>296</v>
      </c>
      <c r="D61" s="524"/>
      <c r="E61" s="525"/>
      <c r="F61" s="525"/>
      <c r="G61" s="525"/>
      <c r="H61" s="525"/>
      <c r="I61" s="525"/>
      <c r="J61" s="525"/>
      <c r="K61" s="526"/>
      <c r="L61" s="41"/>
      <c r="P61" s="815"/>
      <c r="Q61" s="815"/>
      <c r="R61" s="815"/>
      <c r="S61" s="815"/>
      <c r="T61" s="815"/>
      <c r="U61" s="815"/>
      <c r="V61" s="815"/>
      <c r="W61" s="815"/>
    </row>
    <row r="62" spans="2:23" s="2" customFormat="1">
      <c r="B62" s="961" t="s">
        <v>301</v>
      </c>
      <c r="C62" s="111" t="s">
        <v>296</v>
      </c>
      <c r="D62" s="524"/>
      <c r="E62" s="525"/>
      <c r="F62" s="525"/>
      <c r="G62" s="525"/>
      <c r="H62" s="525"/>
      <c r="I62" s="525"/>
      <c r="J62" s="525"/>
      <c r="K62" s="526"/>
      <c r="L62" s="41"/>
      <c r="P62" s="815"/>
      <c r="Q62" s="815"/>
      <c r="R62" s="815"/>
      <c r="S62" s="815"/>
      <c r="T62" s="815"/>
      <c r="U62" s="815"/>
      <c r="V62" s="815"/>
      <c r="W62" s="815"/>
    </row>
    <row r="63" spans="2:23" s="2" customFormat="1">
      <c r="B63" s="670" t="s">
        <v>319</v>
      </c>
      <c r="C63" s="111" t="s">
        <v>296</v>
      </c>
      <c r="D63" s="527"/>
      <c r="E63" s="528"/>
      <c r="F63" s="529"/>
      <c r="G63" s="528"/>
      <c r="H63" s="528"/>
      <c r="I63" s="528"/>
      <c r="J63" s="528"/>
      <c r="K63" s="530"/>
      <c r="L63" s="41"/>
      <c r="P63" s="815"/>
      <c r="Q63" s="815"/>
      <c r="R63" s="815"/>
      <c r="S63" s="815"/>
      <c r="T63" s="815"/>
      <c r="U63" s="815"/>
      <c r="V63" s="815"/>
      <c r="W63" s="815"/>
    </row>
    <row r="64" spans="2:23" s="2" customFormat="1">
      <c r="B64" s="666" t="s">
        <v>320</v>
      </c>
      <c r="C64" s="111" t="s">
        <v>296</v>
      </c>
      <c r="D64" s="510">
        <v>0</v>
      </c>
      <c r="E64" s="511">
        <v>0</v>
      </c>
      <c r="F64" s="511">
        <v>0</v>
      </c>
      <c r="G64" s="511">
        <v>0</v>
      </c>
      <c r="H64" s="511">
        <v>0</v>
      </c>
      <c r="I64" s="511">
        <v>0</v>
      </c>
      <c r="J64" s="511">
        <v>0</v>
      </c>
      <c r="K64" s="512">
        <v>0</v>
      </c>
      <c r="L64" s="41"/>
      <c r="P64" s="815"/>
      <c r="Q64" s="815"/>
      <c r="R64" s="815"/>
      <c r="S64" s="815"/>
      <c r="T64" s="815"/>
      <c r="U64" s="815"/>
      <c r="V64" s="815"/>
      <c r="W64" s="815"/>
    </row>
    <row r="65" spans="1:30" s="2" customFormat="1">
      <c r="B65" s="181"/>
      <c r="C65" s="99"/>
      <c r="D65" s="39"/>
      <c r="E65" s="39"/>
      <c r="F65" s="39"/>
      <c r="G65" s="39"/>
      <c r="H65" s="39"/>
      <c r="I65" s="39"/>
      <c r="J65" s="39"/>
      <c r="K65" s="39"/>
      <c r="L65" s="41"/>
      <c r="P65" s="815"/>
      <c r="Q65" s="815"/>
      <c r="R65" s="815"/>
      <c r="S65" s="815"/>
      <c r="T65" s="815"/>
      <c r="U65" s="815"/>
      <c r="V65" s="815"/>
      <c r="W65" s="815"/>
    </row>
    <row r="66" spans="1:30" s="2" customFormat="1">
      <c r="B66" s="666" t="s">
        <v>321</v>
      </c>
      <c r="C66" s="111" t="s">
        <v>296</v>
      </c>
      <c r="D66" s="531">
        <v>400.46571627999998</v>
      </c>
      <c r="E66" s="532">
        <v>411.31993411999997</v>
      </c>
      <c r="F66" s="532">
        <v>415.76083017999997</v>
      </c>
      <c r="G66" s="532">
        <v>422.19468986000004</v>
      </c>
      <c r="H66" s="532">
        <v>411.04666344000003</v>
      </c>
      <c r="I66" s="532">
        <v>409.60283616999999</v>
      </c>
      <c r="J66" s="532">
        <v>450.02819485999999</v>
      </c>
      <c r="K66" s="533">
        <v>439.30490391999996</v>
      </c>
      <c r="L66" s="41"/>
      <c r="P66" s="815"/>
      <c r="Q66" s="815"/>
      <c r="R66" s="815"/>
      <c r="S66" s="815"/>
      <c r="T66" s="815"/>
      <c r="U66" s="815"/>
      <c r="V66" s="815"/>
      <c r="W66" s="815"/>
    </row>
    <row r="67" spans="1:30" s="2" customFormat="1">
      <c r="B67" s="666" t="s">
        <v>322</v>
      </c>
      <c r="C67" s="111" t="s">
        <v>296</v>
      </c>
      <c r="D67" s="534">
        <v>400.46600000000001</v>
      </c>
      <c r="E67" s="534">
        <v>411.32017491000005</v>
      </c>
      <c r="F67" s="534">
        <v>415.76085296999997</v>
      </c>
      <c r="G67" s="534">
        <v>422.19470879000005</v>
      </c>
      <c r="H67" s="534">
        <v>411.04755998000002</v>
      </c>
      <c r="I67" s="534">
        <v>409.60290921999996</v>
      </c>
      <c r="J67" s="534">
        <v>450.03093253000003</v>
      </c>
      <c r="K67" s="534">
        <v>439.30491342000005</v>
      </c>
      <c r="L67" s="41"/>
      <c r="O67" s="1"/>
      <c r="P67" s="815"/>
      <c r="Q67" s="815"/>
      <c r="R67" s="815"/>
      <c r="S67" s="815"/>
      <c r="T67" s="815"/>
      <c r="U67" s="815"/>
      <c r="V67" s="815"/>
      <c r="W67" s="815"/>
    </row>
    <row r="68" spans="1:30" s="2" customFormat="1">
      <c r="B68" s="181" t="s">
        <v>323</v>
      </c>
      <c r="C68" s="99"/>
      <c r="D68" s="87" t="s">
        <v>324</v>
      </c>
      <c r="E68" s="87" t="s">
        <v>324</v>
      </c>
      <c r="F68" s="87" t="s">
        <v>324</v>
      </c>
      <c r="G68" s="87" t="s">
        <v>324</v>
      </c>
      <c r="H68" s="87" t="s">
        <v>324</v>
      </c>
      <c r="I68" s="87" t="s">
        <v>324</v>
      </c>
      <c r="J68" s="87" t="s">
        <v>324</v>
      </c>
      <c r="K68" s="87" t="s">
        <v>324</v>
      </c>
      <c r="L68" s="41"/>
    </row>
    <row r="69" spans="1:30" s="2" customFormat="1">
      <c r="B69" s="93"/>
      <c r="C69" s="99"/>
      <c r="D69" s="31"/>
      <c r="E69" s="31"/>
      <c r="F69" s="31"/>
      <c r="G69" s="31"/>
      <c r="H69" s="31"/>
      <c r="I69" s="31"/>
      <c r="J69" s="31"/>
      <c r="K69" s="31"/>
      <c r="L69" s="41"/>
    </row>
    <row r="70" spans="1:30" s="2" customFormat="1">
      <c r="B70" s="93"/>
      <c r="C70" s="97"/>
      <c r="L70" s="37"/>
    </row>
    <row r="71" spans="1:30" s="2" customFormat="1">
      <c r="A71" s="59"/>
      <c r="B71" s="671"/>
      <c r="C71" s="109"/>
      <c r="D71" s="59"/>
      <c r="E71" s="59"/>
      <c r="F71" s="59"/>
      <c r="G71" s="59"/>
      <c r="H71" s="59"/>
      <c r="I71" s="59"/>
      <c r="J71" s="59"/>
      <c r="K71" s="59"/>
      <c r="L71" s="226"/>
    </row>
    <row r="73" spans="1:30">
      <c r="W73" s="928"/>
      <c r="X73" s="928"/>
      <c r="Y73" s="928"/>
      <c r="Z73" s="928"/>
      <c r="AA73" s="928"/>
      <c r="AB73" s="928"/>
      <c r="AC73" s="928"/>
      <c r="AD73" s="928"/>
    </row>
    <row r="74" spans="1:30">
      <c r="W74" s="928"/>
      <c r="X74" s="928"/>
      <c r="Y74" s="928"/>
      <c r="Z74" s="928"/>
      <c r="AA74" s="928"/>
      <c r="AB74" s="928"/>
      <c r="AC74" s="928"/>
      <c r="AD74" s="928"/>
    </row>
    <row r="75" spans="1:30">
      <c r="W75" s="928"/>
      <c r="X75" s="928"/>
      <c r="Y75" s="928"/>
      <c r="Z75" s="928"/>
      <c r="AA75" s="928"/>
      <c r="AB75" s="928"/>
      <c r="AC75" s="928"/>
      <c r="AD75" s="928"/>
    </row>
    <row r="76" spans="1:30">
      <c r="W76" s="928"/>
      <c r="X76" s="928"/>
      <c r="Y76" s="928"/>
      <c r="Z76" s="928"/>
      <c r="AA76" s="928"/>
      <c r="AB76" s="928"/>
      <c r="AC76" s="928"/>
      <c r="AD76" s="928"/>
    </row>
    <row r="77" spans="1:30">
      <c r="W77" s="928"/>
      <c r="X77" s="928"/>
      <c r="Y77" s="928"/>
      <c r="Z77" s="928"/>
      <c r="AA77" s="928"/>
      <c r="AB77" s="928"/>
      <c r="AC77" s="928"/>
      <c r="AD77" s="928"/>
    </row>
    <row r="78" spans="1:30">
      <c r="W78" s="928"/>
      <c r="X78" s="928"/>
      <c r="Y78" s="928"/>
      <c r="Z78" s="928"/>
      <c r="AA78" s="928"/>
      <c r="AB78" s="928"/>
      <c r="AC78" s="928"/>
      <c r="AD78" s="928"/>
    </row>
    <row r="79" spans="1:30">
      <c r="W79" s="928"/>
      <c r="X79" s="928"/>
      <c r="Y79" s="928"/>
      <c r="Z79" s="928"/>
      <c r="AA79" s="928"/>
      <c r="AB79" s="928"/>
      <c r="AC79" s="928"/>
      <c r="AD79" s="928"/>
    </row>
    <row r="80" spans="1:30">
      <c r="W80" s="928"/>
      <c r="X80" s="928"/>
      <c r="Y80" s="928"/>
      <c r="Z80" s="928"/>
      <c r="AA80" s="928"/>
      <c r="AB80" s="928"/>
      <c r="AC80" s="928"/>
      <c r="AD80" s="928"/>
    </row>
    <row r="81" spans="23:30">
      <c r="W81" s="928"/>
      <c r="X81" s="928"/>
      <c r="Y81" s="928"/>
      <c r="Z81" s="928"/>
      <c r="AA81" s="928"/>
      <c r="AB81" s="928"/>
      <c r="AC81" s="928"/>
      <c r="AD81" s="928"/>
    </row>
    <row r="82" spans="23:30">
      <c r="W82" s="928"/>
      <c r="X82" s="928"/>
      <c r="Y82" s="928"/>
      <c r="Z82" s="928"/>
      <c r="AA82" s="928"/>
      <c r="AB82" s="928"/>
      <c r="AC82" s="928"/>
      <c r="AD82" s="928"/>
    </row>
  </sheetData>
  <conditionalFormatting sqref="D6:K6">
    <cfRule type="expression" dxfId="72" priority="58">
      <formula>AND(D$5="Actuals",E$5="Forecast")</formula>
    </cfRule>
  </conditionalFormatting>
  <conditionalFormatting sqref="D5:K5">
    <cfRule type="expression" dxfId="71" priority="51">
      <formula>AND(D$5="Actuals",E$5="Forecast")</formula>
    </cfRule>
  </conditionalFormatting>
  <conditionalFormatting sqref="D48:K64 D28:H28 D33:K33 D36:K45 D66:K68">
    <cfRule type="expression" dxfId="70" priority="50">
      <formula>D$5="Forecast"</formula>
    </cfRule>
  </conditionalFormatting>
  <conditionalFormatting sqref="I10:K26 I28:K28">
    <cfRule type="expression" dxfId="69" priority="49">
      <formula>I$5="Forecast"</formula>
    </cfRule>
  </conditionalFormatting>
  <conditionalFormatting sqref="H10:H26">
    <cfRule type="expression" dxfId="68" priority="48">
      <formula>H$5="Forecast"</formula>
    </cfRule>
  </conditionalFormatting>
  <conditionalFormatting sqref="G10:G26">
    <cfRule type="expression" dxfId="67" priority="47">
      <formula>G$5="Forecast"</formula>
    </cfRule>
  </conditionalFormatting>
  <conditionalFormatting sqref="W73:AD78">
    <cfRule type="containsText" dxfId="66" priority="2" operator="containsText" text="TRUE">
      <formula>NOT(ISERROR(SEARCH("TRUE",W73)))</formula>
    </cfRule>
  </conditionalFormatting>
  <conditionalFormatting sqref="W79:AD79">
    <cfRule type="containsText" dxfId="65" priority="1" operator="containsText" text="TRUE">
      <formula>NOT(ISERROR(SEARCH("TRUE",W79)))</formula>
    </cfRule>
  </conditionalFormatting>
  <pageMargins left="0.70866141732283472" right="0.70866141732283472" top="0.74803149606299213" bottom="0.74803149606299213" header="0.31496062992125984" footer="0.31496062992125984"/>
  <pageSetup paperSize="8" scale="95" fitToHeight="2" orientation="landscape"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T86"/>
  <sheetViews>
    <sheetView showGridLines="0" zoomScale="80" zoomScaleNormal="80" workbookViewId="0">
      <pane ySplit="6" topLeftCell="A46" activePane="bottomLeft" state="frozen"/>
      <selection activeCell="B75" sqref="A1:XFD1048576"/>
      <selection pane="bottomLeft" sqref="A1:XFD1048576"/>
    </sheetView>
  </sheetViews>
  <sheetFormatPr defaultRowHeight="12.6"/>
  <cols>
    <col min="1" max="1" width="8.36328125" customWidth="1"/>
    <col min="2" max="2" width="74.453125" customWidth="1"/>
    <col min="3" max="3" width="13.36328125" style="97" customWidth="1"/>
    <col min="4" max="11" width="11.08984375" customWidth="1"/>
    <col min="12" max="12" width="5" customWidth="1"/>
  </cols>
  <sheetData>
    <row r="1" spans="1:20" s="18" customFormat="1" ht="21">
      <c r="A1" s="888" t="s">
        <v>325</v>
      </c>
      <c r="B1" s="903"/>
      <c r="C1" s="229"/>
      <c r="D1" s="228"/>
      <c r="E1" s="228"/>
      <c r="F1" s="228"/>
      <c r="G1" s="228"/>
      <c r="H1" s="228"/>
      <c r="I1" s="228"/>
      <c r="J1" s="228"/>
      <c r="K1" s="228"/>
      <c r="L1" s="902"/>
    </row>
    <row r="2" spans="1:20" s="18" customFormat="1" ht="21">
      <c r="A2" s="786" t="s">
        <v>2</v>
      </c>
      <c r="B2" s="781"/>
      <c r="C2" s="96"/>
      <c r="D2" s="16"/>
      <c r="E2" s="16"/>
      <c r="F2" s="16"/>
      <c r="G2" s="16"/>
      <c r="H2" s="16"/>
      <c r="I2" s="15"/>
      <c r="J2" s="15"/>
      <c r="K2" s="15"/>
      <c r="L2" s="92"/>
    </row>
    <row r="3" spans="1:20" s="18" customFormat="1" ht="21">
      <c r="A3" s="789">
        <v>2021</v>
      </c>
      <c r="B3" s="796"/>
      <c r="C3" s="230"/>
      <c r="D3" s="214"/>
      <c r="E3" s="214"/>
      <c r="F3" s="214"/>
      <c r="G3" s="214"/>
      <c r="H3" s="214"/>
      <c r="I3" s="210"/>
      <c r="J3" s="210"/>
      <c r="K3" s="210"/>
      <c r="L3" s="215"/>
    </row>
    <row r="4" spans="1:20" s="2" customFormat="1" ht="12.75" customHeight="1">
      <c r="C4" s="97"/>
    </row>
    <row r="5" spans="1:20" s="2" customFormat="1">
      <c r="B5" s="3"/>
      <c r="C5" s="97"/>
      <c r="D5" s="323" t="s">
        <v>257</v>
      </c>
      <c r="E5" s="324" t="s">
        <v>257</v>
      </c>
      <c r="F5" s="324" t="s">
        <v>257</v>
      </c>
      <c r="G5" s="324" t="s">
        <v>257</v>
      </c>
      <c r="H5" s="324" t="s">
        <v>257</v>
      </c>
      <c r="I5" s="324" t="s">
        <v>257</v>
      </c>
      <c r="J5" s="324" t="s">
        <v>257</v>
      </c>
      <c r="K5" s="325" t="s">
        <v>257</v>
      </c>
    </row>
    <row r="6" spans="1:20" s="2" customFormat="1">
      <c r="C6" s="97"/>
      <c r="D6" s="89">
        <v>2014</v>
      </c>
      <c r="E6" s="90">
        <v>2015</v>
      </c>
      <c r="F6" s="90">
        <v>2016</v>
      </c>
      <c r="G6" s="90">
        <v>2017</v>
      </c>
      <c r="H6" s="90">
        <v>2018</v>
      </c>
      <c r="I6" s="90">
        <v>2019</v>
      </c>
      <c r="J6" s="90">
        <v>2020</v>
      </c>
      <c r="K6" s="152">
        <v>2021</v>
      </c>
    </row>
    <row r="7" spans="1:20" s="2" customFormat="1">
      <c r="C7" s="97"/>
    </row>
    <row r="8" spans="1:20" s="2" customFormat="1">
      <c r="B8" s="34" t="s">
        <v>326</v>
      </c>
      <c r="C8" s="98"/>
      <c r="D8" s="34"/>
      <c r="E8" s="34"/>
      <c r="F8" s="34"/>
      <c r="G8" s="34"/>
      <c r="H8" s="34"/>
      <c r="I8" s="34"/>
      <c r="J8" s="34"/>
      <c r="K8" s="34"/>
      <c r="L8" s="21"/>
    </row>
    <row r="9" spans="1:20" s="2" customFormat="1">
      <c r="B9" s="93" t="s">
        <v>327</v>
      </c>
      <c r="C9" s="111" t="s">
        <v>296</v>
      </c>
      <c r="D9" s="502">
        <v>44.491999999999997</v>
      </c>
      <c r="E9" s="503">
        <v>54.447841819999979</v>
      </c>
      <c r="F9" s="503">
        <v>157.19999999999999</v>
      </c>
      <c r="G9" s="503">
        <v>150.51492298000002</v>
      </c>
      <c r="H9" s="503">
        <v>154.44415780999998</v>
      </c>
      <c r="I9" s="503">
        <v>143.38200000000001</v>
      </c>
      <c r="J9" s="503">
        <v>151.23599999999999</v>
      </c>
      <c r="K9" s="513">
        <v>150.15545673</v>
      </c>
      <c r="N9" s="821"/>
      <c r="O9" s="821"/>
      <c r="P9" s="821"/>
      <c r="Q9" s="821"/>
      <c r="R9" s="821"/>
      <c r="S9" s="821"/>
      <c r="T9" s="821"/>
    </row>
    <row r="10" spans="1:20" s="2" customFormat="1">
      <c r="B10" s="93" t="s">
        <v>328</v>
      </c>
      <c r="C10" s="111" t="s">
        <v>296</v>
      </c>
      <c r="D10" s="504"/>
      <c r="E10" s="505"/>
      <c r="F10" s="505"/>
      <c r="G10" s="505"/>
      <c r="H10" s="505"/>
      <c r="I10" s="505">
        <v>22.876000000000001</v>
      </c>
      <c r="J10" s="505">
        <v>16.695</v>
      </c>
      <c r="K10" s="514">
        <v>10.401</v>
      </c>
      <c r="N10" s="821"/>
      <c r="O10" s="821"/>
      <c r="P10" s="821"/>
      <c r="Q10" s="821"/>
      <c r="R10" s="821"/>
      <c r="S10" s="821"/>
      <c r="T10" s="821"/>
    </row>
    <row r="11" spans="1:20" s="2" customFormat="1" ht="29.25" customHeight="1">
      <c r="B11" s="94" t="s">
        <v>329</v>
      </c>
      <c r="C11" s="111" t="s">
        <v>296</v>
      </c>
      <c r="D11" s="504"/>
      <c r="E11" s="505"/>
      <c r="F11" s="505"/>
      <c r="G11" s="505"/>
      <c r="H11" s="505">
        <v>0.22792280999999998</v>
      </c>
      <c r="I11" s="505">
        <v>0.7</v>
      </c>
      <c r="J11" s="505">
        <v>0.77800000000000002</v>
      </c>
      <c r="K11" s="514">
        <v>1.258</v>
      </c>
      <c r="N11" s="821"/>
      <c r="O11" s="821"/>
      <c r="P11" s="821"/>
      <c r="Q11" s="821"/>
      <c r="R11" s="821"/>
      <c r="S11" s="821"/>
      <c r="T11" s="821"/>
    </row>
    <row r="12" spans="1:20" s="2" customFormat="1">
      <c r="B12" s="93" t="s">
        <v>330</v>
      </c>
      <c r="C12" s="111" t="s">
        <v>296</v>
      </c>
      <c r="D12" s="504">
        <v>-4.7149205699999994</v>
      </c>
      <c r="E12" s="505">
        <v>-5.2174606299999997</v>
      </c>
      <c r="F12" s="505">
        <v>-4.6848070000000002</v>
      </c>
      <c r="G12" s="505">
        <v>-8.4434671600000009</v>
      </c>
      <c r="H12" s="505">
        <v>-10.976961559999999</v>
      </c>
      <c r="I12" s="505">
        <v>-9.18218727</v>
      </c>
      <c r="J12" s="505">
        <v>-15.766295664999999</v>
      </c>
      <c r="K12" s="514">
        <v>-14.036984540000001</v>
      </c>
      <c r="N12" s="821"/>
      <c r="O12" s="821"/>
      <c r="P12" s="821"/>
      <c r="Q12" s="821"/>
      <c r="R12" s="821"/>
      <c r="S12" s="821"/>
      <c r="T12" s="821"/>
    </row>
    <row r="13" spans="1:20" s="2" customFormat="1">
      <c r="B13" s="93" t="s">
        <v>331</v>
      </c>
      <c r="C13" s="111" t="s">
        <v>296</v>
      </c>
      <c r="D13" s="504"/>
      <c r="E13" s="505"/>
      <c r="F13" s="505"/>
      <c r="G13" s="505"/>
      <c r="H13" s="505"/>
      <c r="I13" s="505"/>
      <c r="J13" s="505"/>
      <c r="K13" s="514"/>
      <c r="N13" s="821"/>
      <c r="O13" s="821"/>
      <c r="P13" s="821"/>
      <c r="Q13" s="821"/>
      <c r="R13" s="821"/>
      <c r="S13" s="821"/>
      <c r="T13" s="821"/>
    </row>
    <row r="14" spans="1:20" s="2" customFormat="1">
      <c r="B14" s="93" t="s">
        <v>332</v>
      </c>
      <c r="C14" s="111" t="s">
        <v>296</v>
      </c>
      <c r="D14" s="538"/>
      <c r="E14" s="539"/>
      <c r="F14" s="539"/>
      <c r="G14" s="539"/>
      <c r="H14" s="539"/>
      <c r="I14" s="539"/>
      <c r="J14" s="539"/>
      <c r="K14" s="540"/>
      <c r="N14" s="821"/>
      <c r="O14" s="821"/>
      <c r="P14" s="821"/>
      <c r="Q14" s="821"/>
      <c r="R14" s="821"/>
      <c r="S14" s="821"/>
      <c r="T14" s="821"/>
    </row>
    <row r="15" spans="1:20" s="2" customFormat="1">
      <c r="A15" s="3">
        <v>1</v>
      </c>
      <c r="B15" s="961" t="s">
        <v>301</v>
      </c>
      <c r="C15" s="111" t="s">
        <v>296</v>
      </c>
      <c r="D15" s="502"/>
      <c r="E15" s="503"/>
      <c r="F15" s="503"/>
      <c r="G15" s="503"/>
      <c r="H15" s="503"/>
      <c r="I15" s="503"/>
      <c r="J15" s="503"/>
      <c r="K15" s="513"/>
      <c r="N15" s="821"/>
      <c r="O15" s="821"/>
      <c r="P15" s="821"/>
      <c r="Q15" s="821"/>
      <c r="R15" s="821"/>
      <c r="S15" s="821"/>
      <c r="T15" s="821"/>
    </row>
    <row r="16" spans="1:20" s="2" customFormat="1">
      <c r="A16" s="3">
        <v>2</v>
      </c>
      <c r="B16" s="961" t="s">
        <v>301</v>
      </c>
      <c r="C16" s="111" t="s">
        <v>296</v>
      </c>
      <c r="D16" s="504"/>
      <c r="E16" s="505"/>
      <c r="F16" s="505"/>
      <c r="G16" s="505"/>
      <c r="H16" s="505"/>
      <c r="I16" s="505"/>
      <c r="J16" s="505"/>
      <c r="K16" s="514"/>
      <c r="N16" s="821"/>
      <c r="O16" s="821"/>
      <c r="P16" s="821"/>
      <c r="Q16" s="821"/>
      <c r="R16" s="821"/>
      <c r="S16" s="821"/>
      <c r="T16" s="821"/>
    </row>
    <row r="17" spans="1:20" s="2" customFormat="1">
      <c r="A17" s="3">
        <v>3</v>
      </c>
      <c r="B17" s="961" t="s">
        <v>301</v>
      </c>
      <c r="C17" s="111" t="s">
        <v>296</v>
      </c>
      <c r="D17" s="504"/>
      <c r="E17" s="505"/>
      <c r="F17" s="505"/>
      <c r="G17" s="505"/>
      <c r="H17" s="505"/>
      <c r="I17" s="505"/>
      <c r="J17" s="505"/>
      <c r="K17" s="514"/>
      <c r="N17" s="821"/>
      <c r="O17" s="821"/>
      <c r="P17" s="821"/>
      <c r="Q17" s="821"/>
      <c r="R17" s="821"/>
      <c r="S17" s="821"/>
      <c r="T17" s="821"/>
    </row>
    <row r="18" spans="1:20" s="2" customFormat="1">
      <c r="B18" s="5" t="s">
        <v>333</v>
      </c>
      <c r="C18" s="111" t="s">
        <v>296</v>
      </c>
      <c r="D18" s="541">
        <v>39.777079430000001</v>
      </c>
      <c r="E18" s="542">
        <v>49.230381189999981</v>
      </c>
      <c r="F18" s="542">
        <v>152.51519299999998</v>
      </c>
      <c r="G18" s="542">
        <v>142.07145582000001</v>
      </c>
      <c r="H18" s="542">
        <v>143.69511905999997</v>
      </c>
      <c r="I18" s="542">
        <v>157.77581272999998</v>
      </c>
      <c r="J18" s="542">
        <v>152.94270433499997</v>
      </c>
      <c r="K18" s="543">
        <v>147.77747219000003</v>
      </c>
      <c r="N18" s="821"/>
      <c r="O18" s="821"/>
      <c r="P18" s="821"/>
      <c r="Q18" s="821"/>
      <c r="R18" s="821"/>
      <c r="S18" s="821"/>
      <c r="T18" s="821"/>
    </row>
    <row r="19" spans="1:20" s="2" customFormat="1">
      <c r="B19" s="93" t="s">
        <v>334</v>
      </c>
      <c r="C19" s="111" t="s">
        <v>296</v>
      </c>
      <c r="D19" s="544">
        <v>284.80599999999998</v>
      </c>
      <c r="E19" s="545">
        <v>291.35188126999992</v>
      </c>
      <c r="F19" s="545">
        <v>216.12287304000009</v>
      </c>
      <c r="G19" s="545">
        <v>216.3568837808121</v>
      </c>
      <c r="H19" s="545">
        <v>226.2</v>
      </c>
      <c r="I19" s="545">
        <v>222.2</v>
      </c>
      <c r="J19" s="545">
        <v>236.74599999999998</v>
      </c>
      <c r="K19" s="546">
        <v>280.22899999999998</v>
      </c>
      <c r="N19" s="821"/>
      <c r="O19" s="821"/>
      <c r="P19" s="821"/>
      <c r="Q19" s="821"/>
      <c r="R19" s="821"/>
      <c r="S19" s="821"/>
      <c r="T19" s="821"/>
    </row>
    <row r="20" spans="1:20" s="2" customFormat="1">
      <c r="A20" s="3">
        <v>1</v>
      </c>
      <c r="B20" s="961" t="s">
        <v>301</v>
      </c>
      <c r="C20" s="111" t="s">
        <v>296</v>
      </c>
      <c r="D20" s="502"/>
      <c r="E20" s="503"/>
      <c r="F20" s="503"/>
      <c r="G20" s="503"/>
      <c r="H20" s="503"/>
      <c r="I20" s="503"/>
      <c r="J20" s="503"/>
      <c r="K20" s="513"/>
      <c r="N20" s="821"/>
      <c r="O20" s="821"/>
      <c r="P20" s="821"/>
      <c r="Q20" s="821"/>
      <c r="R20" s="821"/>
      <c r="S20" s="821"/>
      <c r="T20" s="821"/>
    </row>
    <row r="21" spans="1:20" s="2" customFormat="1">
      <c r="A21" s="3">
        <v>2</v>
      </c>
      <c r="B21" s="961" t="s">
        <v>301</v>
      </c>
      <c r="C21" s="111" t="s">
        <v>296</v>
      </c>
      <c r="D21" s="504"/>
      <c r="E21" s="505"/>
      <c r="F21" s="505"/>
      <c r="G21" s="505"/>
      <c r="H21" s="505"/>
      <c r="I21" s="505"/>
      <c r="J21" s="505"/>
      <c r="K21" s="514"/>
      <c r="N21" s="821"/>
      <c r="O21" s="821"/>
      <c r="P21" s="821"/>
      <c r="Q21" s="821"/>
      <c r="R21" s="821"/>
      <c r="S21" s="821"/>
      <c r="T21" s="821"/>
    </row>
    <row r="22" spans="1:20" s="2" customFormat="1">
      <c r="A22" s="3">
        <v>3</v>
      </c>
      <c r="B22" s="961" t="s">
        <v>301</v>
      </c>
      <c r="C22" s="111" t="s">
        <v>296</v>
      </c>
      <c r="D22" s="504"/>
      <c r="E22" s="505"/>
      <c r="F22" s="505"/>
      <c r="G22" s="505"/>
      <c r="H22" s="505"/>
      <c r="I22" s="505"/>
      <c r="J22" s="505"/>
      <c r="K22" s="514"/>
      <c r="N22" s="821"/>
      <c r="O22" s="821"/>
      <c r="P22" s="821"/>
      <c r="Q22" s="821"/>
      <c r="R22" s="821"/>
      <c r="S22" s="821"/>
      <c r="T22" s="821"/>
    </row>
    <row r="23" spans="1:20" s="2" customFormat="1">
      <c r="B23" s="5" t="s">
        <v>335</v>
      </c>
      <c r="C23" s="111" t="s">
        <v>296</v>
      </c>
      <c r="D23" s="518">
        <v>324.58307943</v>
      </c>
      <c r="E23" s="519">
        <v>340.58226245999992</v>
      </c>
      <c r="F23" s="519">
        <v>368.63806604000007</v>
      </c>
      <c r="G23" s="519">
        <v>358.42833960081214</v>
      </c>
      <c r="H23" s="519">
        <v>369.89511905999996</v>
      </c>
      <c r="I23" s="519">
        <v>379.97581272999997</v>
      </c>
      <c r="J23" s="519">
        <v>389.68870433499995</v>
      </c>
      <c r="K23" s="520">
        <v>428.00647219000001</v>
      </c>
      <c r="N23" s="821"/>
      <c r="O23" s="821"/>
      <c r="P23" s="821"/>
      <c r="Q23" s="821"/>
      <c r="R23" s="821"/>
      <c r="S23" s="821"/>
      <c r="T23" s="821"/>
    </row>
    <row r="24" spans="1:20" s="2" customFormat="1">
      <c r="C24" s="97"/>
      <c r="D24" s="35"/>
      <c r="E24" s="35"/>
      <c r="F24" s="35"/>
      <c r="G24" s="35"/>
      <c r="H24" s="35"/>
      <c r="I24" s="35"/>
      <c r="J24" s="35"/>
      <c r="K24" s="35"/>
    </row>
    <row r="25" spans="1:20" s="2" customFormat="1">
      <c r="B25" s="5" t="s">
        <v>336</v>
      </c>
      <c r="C25" s="111" t="s">
        <v>296</v>
      </c>
      <c r="D25" s="37"/>
    </row>
    <row r="26" spans="1:20" s="2" customFormat="1">
      <c r="A26" s="3">
        <v>1</v>
      </c>
      <c r="B26" s="961" t="s">
        <v>301</v>
      </c>
      <c r="C26" s="111" t="s">
        <v>296</v>
      </c>
      <c r="D26" s="502"/>
      <c r="E26" s="503"/>
      <c r="F26" s="503"/>
      <c r="G26" s="503"/>
      <c r="H26" s="503"/>
      <c r="I26" s="503"/>
      <c r="J26" s="503"/>
      <c r="K26" s="513"/>
      <c r="N26" s="821"/>
      <c r="O26" s="821"/>
      <c r="P26" s="821"/>
      <c r="Q26" s="821"/>
      <c r="R26" s="821"/>
      <c r="S26" s="821"/>
      <c r="T26" s="821"/>
    </row>
    <row r="27" spans="1:20" s="2" customFormat="1">
      <c r="A27" s="3">
        <v>2</v>
      </c>
      <c r="B27" s="961" t="s">
        <v>301</v>
      </c>
      <c r="C27" s="111" t="s">
        <v>296</v>
      </c>
      <c r="D27" s="504"/>
      <c r="E27" s="505"/>
      <c r="F27" s="505"/>
      <c r="G27" s="505"/>
      <c r="H27" s="505"/>
      <c r="I27" s="505"/>
      <c r="J27" s="505"/>
      <c r="K27" s="514"/>
      <c r="N27" s="821"/>
      <c r="O27" s="821"/>
      <c r="P27" s="821"/>
      <c r="Q27" s="821"/>
      <c r="R27" s="821"/>
      <c r="S27" s="821"/>
      <c r="T27" s="821"/>
    </row>
    <row r="28" spans="1:20" s="2" customFormat="1">
      <c r="A28" s="3">
        <v>3</v>
      </c>
      <c r="B28" s="961" t="s">
        <v>301</v>
      </c>
      <c r="C28" s="111" t="s">
        <v>296</v>
      </c>
      <c r="D28" s="504"/>
      <c r="E28" s="505"/>
      <c r="F28" s="505"/>
      <c r="G28" s="505"/>
      <c r="H28" s="505"/>
      <c r="I28" s="505"/>
      <c r="J28" s="505"/>
      <c r="K28" s="514"/>
      <c r="N28" s="821"/>
      <c r="O28" s="821"/>
      <c r="P28" s="821"/>
      <c r="Q28" s="821"/>
      <c r="R28" s="821"/>
      <c r="S28" s="821"/>
      <c r="T28" s="821"/>
    </row>
    <row r="29" spans="1:20" s="2" customFormat="1">
      <c r="A29" s="3">
        <v>4</v>
      </c>
      <c r="B29" s="961" t="s">
        <v>301</v>
      </c>
      <c r="C29" s="111" t="s">
        <v>296</v>
      </c>
      <c r="D29" s="504"/>
      <c r="E29" s="505"/>
      <c r="F29" s="505"/>
      <c r="G29" s="505"/>
      <c r="H29" s="505"/>
      <c r="I29" s="505"/>
      <c r="J29" s="505"/>
      <c r="K29" s="514"/>
      <c r="N29" s="821"/>
      <c r="O29" s="821"/>
      <c r="P29" s="821"/>
      <c r="Q29" s="821"/>
      <c r="R29" s="821"/>
      <c r="S29" s="821"/>
      <c r="T29" s="821"/>
    </row>
    <row r="30" spans="1:20" s="2" customFormat="1">
      <c r="A30" s="3">
        <v>5</v>
      </c>
      <c r="B30" s="961" t="s">
        <v>301</v>
      </c>
      <c r="C30" s="111" t="s">
        <v>296</v>
      </c>
      <c r="D30" s="504"/>
      <c r="E30" s="505"/>
      <c r="F30" s="505"/>
      <c r="G30" s="505"/>
      <c r="H30" s="505"/>
      <c r="I30" s="505"/>
      <c r="J30" s="505"/>
      <c r="K30" s="514"/>
      <c r="N30" s="821"/>
      <c r="O30" s="821"/>
      <c r="P30" s="821"/>
      <c r="Q30" s="821"/>
      <c r="R30" s="821"/>
      <c r="S30" s="821"/>
      <c r="T30" s="821"/>
    </row>
    <row r="31" spans="1:20" s="2" customFormat="1">
      <c r="A31" s="3">
        <v>6</v>
      </c>
      <c r="B31" s="961" t="s">
        <v>301</v>
      </c>
      <c r="C31" s="111" t="s">
        <v>296</v>
      </c>
      <c r="D31" s="504"/>
      <c r="E31" s="505"/>
      <c r="F31" s="505"/>
      <c r="G31" s="505"/>
      <c r="H31" s="505"/>
      <c r="I31" s="505"/>
      <c r="J31" s="505"/>
      <c r="K31" s="514"/>
      <c r="N31" s="821"/>
      <c r="O31" s="821"/>
      <c r="P31" s="821"/>
      <c r="Q31" s="821"/>
      <c r="R31" s="821"/>
      <c r="S31" s="821"/>
      <c r="T31" s="821"/>
    </row>
    <row r="32" spans="1:20" s="2" customFormat="1">
      <c r="A32" s="3">
        <v>7</v>
      </c>
      <c r="B32" s="961" t="s">
        <v>301</v>
      </c>
      <c r="C32" s="111" t="s">
        <v>296</v>
      </c>
      <c r="D32" s="504"/>
      <c r="E32" s="505"/>
      <c r="F32" s="505"/>
      <c r="G32" s="505"/>
      <c r="H32" s="505"/>
      <c r="I32" s="505"/>
      <c r="J32" s="505"/>
      <c r="K32" s="514"/>
      <c r="N32" s="821"/>
      <c r="O32" s="821"/>
      <c r="P32" s="821"/>
      <c r="Q32" s="821"/>
      <c r="R32" s="821"/>
      <c r="S32" s="821"/>
      <c r="T32" s="821"/>
    </row>
    <row r="33" spans="1:20" s="2" customFormat="1">
      <c r="A33" s="3">
        <v>8</v>
      </c>
      <c r="B33" s="961" t="s">
        <v>301</v>
      </c>
      <c r="C33" s="111" t="s">
        <v>296</v>
      </c>
      <c r="D33" s="504"/>
      <c r="E33" s="505"/>
      <c r="F33" s="505"/>
      <c r="G33" s="505"/>
      <c r="H33" s="505"/>
      <c r="I33" s="505"/>
      <c r="J33" s="505"/>
      <c r="K33" s="514"/>
      <c r="N33" s="821"/>
      <c r="O33" s="821"/>
      <c r="P33" s="821"/>
      <c r="Q33" s="821"/>
      <c r="R33" s="821"/>
      <c r="S33" s="821"/>
      <c r="T33" s="821"/>
    </row>
    <row r="34" spans="1:20" s="2" customFormat="1">
      <c r="A34" s="3">
        <v>9</v>
      </c>
      <c r="B34" s="961" t="s">
        <v>301</v>
      </c>
      <c r="C34" s="111" t="s">
        <v>296</v>
      </c>
      <c r="D34" s="504"/>
      <c r="E34" s="505"/>
      <c r="F34" s="505"/>
      <c r="G34" s="505"/>
      <c r="H34" s="505"/>
      <c r="I34" s="505"/>
      <c r="J34" s="505"/>
      <c r="K34" s="514"/>
      <c r="N34" s="821"/>
      <c r="O34" s="821"/>
      <c r="P34" s="821"/>
      <c r="Q34" s="821"/>
      <c r="R34" s="821"/>
      <c r="S34" s="821"/>
      <c r="T34" s="821"/>
    </row>
    <row r="35" spans="1:20" s="2" customFormat="1">
      <c r="A35" s="3">
        <v>10</v>
      </c>
      <c r="B35" s="961" t="s">
        <v>301</v>
      </c>
      <c r="C35" s="111" t="s">
        <v>296</v>
      </c>
      <c r="D35" s="504"/>
      <c r="E35" s="505"/>
      <c r="F35" s="505"/>
      <c r="G35" s="505"/>
      <c r="H35" s="505"/>
      <c r="I35" s="505"/>
      <c r="J35" s="505"/>
      <c r="K35" s="514"/>
      <c r="N35" s="821"/>
      <c r="O35" s="821"/>
      <c r="P35" s="821"/>
      <c r="Q35" s="821"/>
      <c r="R35" s="821"/>
      <c r="S35" s="821"/>
      <c r="T35" s="821"/>
    </row>
    <row r="36" spans="1:20" s="2" customFormat="1">
      <c r="A36" s="3">
        <v>11</v>
      </c>
      <c r="B36" s="961" t="s">
        <v>301</v>
      </c>
      <c r="C36" s="111" t="s">
        <v>296</v>
      </c>
      <c r="D36" s="504"/>
      <c r="E36" s="505"/>
      <c r="F36" s="505"/>
      <c r="G36" s="505"/>
      <c r="H36" s="505"/>
      <c r="I36" s="505"/>
      <c r="J36" s="505"/>
      <c r="K36" s="514"/>
      <c r="N36" s="821"/>
      <c r="O36" s="821"/>
      <c r="P36" s="821"/>
      <c r="Q36" s="821"/>
      <c r="R36" s="821"/>
      <c r="S36" s="821"/>
      <c r="T36" s="821"/>
    </row>
    <row r="37" spans="1:20" s="2" customFormat="1">
      <c r="A37" s="3">
        <v>12</v>
      </c>
      <c r="B37" s="961" t="s">
        <v>301</v>
      </c>
      <c r="C37" s="111" t="s">
        <v>296</v>
      </c>
      <c r="D37" s="504"/>
      <c r="E37" s="505"/>
      <c r="F37" s="505"/>
      <c r="G37" s="505"/>
      <c r="H37" s="505"/>
      <c r="I37" s="505"/>
      <c r="J37" s="505"/>
      <c r="K37" s="514"/>
      <c r="N37" s="821"/>
      <c r="O37" s="821"/>
      <c r="P37" s="821"/>
      <c r="Q37" s="821"/>
      <c r="R37" s="821"/>
      <c r="S37" s="821"/>
      <c r="T37" s="821"/>
    </row>
    <row r="38" spans="1:20" s="2" customFormat="1">
      <c r="A38" s="3">
        <v>13</v>
      </c>
      <c r="B38" s="961" t="s">
        <v>301</v>
      </c>
      <c r="C38" s="111" t="s">
        <v>296</v>
      </c>
      <c r="D38" s="504"/>
      <c r="E38" s="505"/>
      <c r="F38" s="505"/>
      <c r="G38" s="505"/>
      <c r="H38" s="505"/>
      <c r="I38" s="505"/>
      <c r="J38" s="505"/>
      <c r="K38" s="514"/>
      <c r="N38" s="821"/>
      <c r="O38" s="821"/>
      <c r="P38" s="821"/>
      <c r="Q38" s="821"/>
      <c r="R38" s="821"/>
      <c r="S38" s="821"/>
      <c r="T38" s="821"/>
    </row>
    <row r="39" spans="1:20" s="2" customFormat="1">
      <c r="A39" s="3">
        <v>14</v>
      </c>
      <c r="B39" s="961" t="s">
        <v>301</v>
      </c>
      <c r="C39" s="111" t="s">
        <v>296</v>
      </c>
      <c r="D39" s="504"/>
      <c r="E39" s="505"/>
      <c r="F39" s="505"/>
      <c r="G39" s="505"/>
      <c r="H39" s="505"/>
      <c r="I39" s="505"/>
      <c r="J39" s="505"/>
      <c r="K39" s="514"/>
      <c r="N39" s="821"/>
      <c r="O39" s="821"/>
      <c r="P39" s="821"/>
      <c r="Q39" s="821"/>
      <c r="R39" s="821"/>
      <c r="S39" s="821"/>
      <c r="T39" s="821"/>
    </row>
    <row r="40" spans="1:20" s="2" customFormat="1">
      <c r="A40" s="3">
        <v>15</v>
      </c>
      <c r="B40" s="961" t="s">
        <v>301</v>
      </c>
      <c r="C40" s="111" t="s">
        <v>296</v>
      </c>
      <c r="D40" s="504"/>
      <c r="E40" s="505"/>
      <c r="F40" s="505"/>
      <c r="G40" s="505"/>
      <c r="H40" s="505"/>
      <c r="I40" s="505"/>
      <c r="J40" s="505"/>
      <c r="K40" s="514"/>
      <c r="N40" s="821"/>
      <c r="O40" s="821"/>
      <c r="P40" s="821"/>
      <c r="Q40" s="821"/>
      <c r="R40" s="821"/>
      <c r="S40" s="821"/>
      <c r="T40" s="821"/>
    </row>
    <row r="41" spans="1:20" s="2" customFormat="1">
      <c r="A41" s="3">
        <v>16</v>
      </c>
      <c r="B41" s="961" t="s">
        <v>301</v>
      </c>
      <c r="C41" s="111" t="s">
        <v>296</v>
      </c>
      <c r="D41" s="504"/>
      <c r="E41" s="505"/>
      <c r="F41" s="505"/>
      <c r="G41" s="505"/>
      <c r="H41" s="505"/>
      <c r="I41" s="505"/>
      <c r="J41" s="505"/>
      <c r="K41" s="514"/>
      <c r="N41" s="821"/>
      <c r="O41" s="821"/>
      <c r="P41" s="821"/>
      <c r="Q41" s="821"/>
      <c r="R41" s="821"/>
      <c r="S41" s="821"/>
      <c r="T41" s="821"/>
    </row>
    <row r="42" spans="1:20" s="2" customFormat="1">
      <c r="A42" s="3">
        <v>17</v>
      </c>
      <c r="B42" s="961" t="s">
        <v>301</v>
      </c>
      <c r="C42" s="111" t="s">
        <v>296</v>
      </c>
      <c r="D42" s="504"/>
      <c r="E42" s="505"/>
      <c r="F42" s="505"/>
      <c r="G42" s="505"/>
      <c r="H42" s="505"/>
      <c r="I42" s="505"/>
      <c r="J42" s="505"/>
      <c r="K42" s="514"/>
      <c r="N42" s="821"/>
      <c r="O42" s="821"/>
      <c r="P42" s="821"/>
      <c r="Q42" s="821"/>
      <c r="R42" s="821"/>
      <c r="S42" s="821"/>
      <c r="T42" s="821"/>
    </row>
    <row r="43" spans="1:20" s="2" customFormat="1">
      <c r="A43" s="3">
        <v>18</v>
      </c>
      <c r="B43" s="961" t="s">
        <v>301</v>
      </c>
      <c r="C43" s="111" t="s">
        <v>296</v>
      </c>
      <c r="D43" s="504"/>
      <c r="E43" s="505"/>
      <c r="F43" s="505"/>
      <c r="G43" s="505"/>
      <c r="H43" s="505"/>
      <c r="I43" s="505"/>
      <c r="J43" s="505"/>
      <c r="K43" s="514"/>
      <c r="N43" s="821"/>
      <c r="O43" s="821"/>
      <c r="P43" s="821"/>
      <c r="Q43" s="821"/>
      <c r="R43" s="821"/>
      <c r="S43" s="821"/>
      <c r="T43" s="821"/>
    </row>
    <row r="44" spans="1:20" s="2" customFormat="1">
      <c r="A44" s="3">
        <v>19</v>
      </c>
      <c r="B44" s="961" t="s">
        <v>301</v>
      </c>
      <c r="C44" s="111" t="s">
        <v>296</v>
      </c>
      <c r="D44" s="504"/>
      <c r="E44" s="505"/>
      <c r="F44" s="505"/>
      <c r="G44" s="505"/>
      <c r="H44" s="505"/>
      <c r="I44" s="505"/>
      <c r="J44" s="505"/>
      <c r="K44" s="514"/>
      <c r="N44" s="821"/>
      <c r="O44" s="821"/>
      <c r="P44" s="821"/>
      <c r="Q44" s="821"/>
      <c r="R44" s="821"/>
      <c r="S44" s="821"/>
      <c r="T44" s="821"/>
    </row>
    <row r="45" spans="1:20" s="2" customFormat="1">
      <c r="A45" s="3">
        <v>20</v>
      </c>
      <c r="B45" s="961" t="s">
        <v>301</v>
      </c>
      <c r="C45" s="111" t="s">
        <v>296</v>
      </c>
      <c r="D45" s="504"/>
      <c r="E45" s="505"/>
      <c r="F45" s="505"/>
      <c r="G45" s="505"/>
      <c r="H45" s="505"/>
      <c r="I45" s="505"/>
      <c r="J45" s="505"/>
      <c r="K45" s="514"/>
      <c r="N45" s="821"/>
      <c r="O45" s="821"/>
      <c r="P45" s="821"/>
      <c r="Q45" s="821"/>
      <c r="R45" s="821"/>
      <c r="S45" s="821"/>
      <c r="T45" s="821"/>
    </row>
    <row r="46" spans="1:20" s="2" customFormat="1">
      <c r="B46" s="5" t="s">
        <v>337</v>
      </c>
      <c r="C46" s="111" t="s">
        <v>296</v>
      </c>
      <c r="D46" s="518">
        <v>0</v>
      </c>
      <c r="E46" s="519">
        <v>0</v>
      </c>
      <c r="F46" s="519">
        <v>0</v>
      </c>
      <c r="G46" s="519">
        <v>0</v>
      </c>
      <c r="H46" s="519">
        <v>0</v>
      </c>
      <c r="I46" s="519">
        <v>0</v>
      </c>
      <c r="J46" s="519">
        <v>0</v>
      </c>
      <c r="K46" s="520">
        <v>0</v>
      </c>
      <c r="N46" s="821"/>
      <c r="O46" s="821"/>
      <c r="P46" s="821"/>
      <c r="Q46" s="821"/>
      <c r="R46" s="821"/>
      <c r="S46" s="821"/>
      <c r="T46" s="821"/>
    </row>
    <row r="47" spans="1:20" s="2" customFormat="1">
      <c r="C47" s="97"/>
      <c r="D47" s="36"/>
      <c r="E47" s="35"/>
      <c r="F47" s="35"/>
      <c r="G47" s="35"/>
      <c r="H47" s="35"/>
      <c r="I47" s="35"/>
      <c r="J47" s="35"/>
      <c r="K47" s="35"/>
      <c r="N47" s="821"/>
      <c r="O47" s="821"/>
      <c r="P47" s="821"/>
      <c r="Q47" s="821"/>
      <c r="R47" s="821"/>
      <c r="S47" s="821"/>
      <c r="T47" s="821"/>
    </row>
    <row r="48" spans="1:20" s="2" customFormat="1">
      <c r="B48" s="5" t="s">
        <v>338</v>
      </c>
      <c r="C48" s="111" t="s">
        <v>296</v>
      </c>
      <c r="D48" s="518">
        <v>324.58307943</v>
      </c>
      <c r="E48" s="519">
        <v>340.58226245999992</v>
      </c>
      <c r="F48" s="519">
        <v>368.63806604000007</v>
      </c>
      <c r="G48" s="519">
        <v>358.42833960081214</v>
      </c>
      <c r="H48" s="519">
        <v>369.89511905999996</v>
      </c>
      <c r="I48" s="519">
        <v>379.97581272999997</v>
      </c>
      <c r="J48" s="519">
        <v>389.68870433499995</v>
      </c>
      <c r="K48" s="520">
        <v>428.00647219000001</v>
      </c>
      <c r="N48" s="821"/>
      <c r="O48" s="821"/>
      <c r="P48" s="821"/>
      <c r="Q48" s="821"/>
      <c r="R48" s="821"/>
      <c r="S48" s="821"/>
      <c r="T48" s="821"/>
    </row>
    <row r="49" spans="1:20" s="2" customFormat="1">
      <c r="B49" s="2" t="s">
        <v>339</v>
      </c>
      <c r="C49" s="111" t="s">
        <v>296</v>
      </c>
      <c r="D49" s="502"/>
      <c r="E49" s="503"/>
      <c r="F49" s="503"/>
      <c r="G49" s="503"/>
      <c r="H49" s="503"/>
      <c r="I49" s="503"/>
      <c r="J49" s="503"/>
      <c r="K49" s="513"/>
    </row>
    <row r="50" spans="1:20" s="2" customFormat="1">
      <c r="C50" s="97" t="s">
        <v>340</v>
      </c>
      <c r="D50" s="547"/>
      <c r="E50" s="548"/>
      <c r="F50" s="548"/>
      <c r="G50" s="548"/>
      <c r="H50" s="548"/>
      <c r="I50" s="548"/>
      <c r="J50" s="548"/>
      <c r="K50" s="549"/>
    </row>
    <row r="51" spans="1:20" s="2" customFormat="1">
      <c r="B51" s="2" t="s">
        <v>182</v>
      </c>
      <c r="C51" s="97"/>
      <c r="D51" s="37"/>
    </row>
    <row r="52" spans="1:20" s="2" customFormat="1">
      <c r="B52" s="5" t="s">
        <v>341</v>
      </c>
      <c r="C52" s="111"/>
      <c r="D52" s="37"/>
    </row>
    <row r="53" spans="1:20" s="2" customFormat="1">
      <c r="A53" s="3">
        <v>1</v>
      </c>
      <c r="B53" s="961" t="s">
        <v>342</v>
      </c>
      <c r="C53" s="111" t="s">
        <v>296</v>
      </c>
      <c r="D53" s="502"/>
      <c r="E53" s="503"/>
      <c r="F53" s="503">
        <v>-0.76336746999999994</v>
      </c>
      <c r="G53" s="503">
        <v>-1.4171867900000001</v>
      </c>
      <c r="H53" s="503">
        <v>-1.3787365199999999</v>
      </c>
      <c r="I53" s="503">
        <v>-0.49838068000000002</v>
      </c>
      <c r="J53" s="503">
        <v>-0.23685226999999998</v>
      </c>
      <c r="K53" s="513">
        <v>-0.57771406000000003</v>
      </c>
      <c r="N53" s="821"/>
      <c r="O53" s="821"/>
      <c r="P53" s="821"/>
      <c r="Q53" s="821"/>
      <c r="R53" s="821"/>
      <c r="S53" s="821"/>
      <c r="T53" s="821"/>
    </row>
    <row r="54" spans="1:20" s="2" customFormat="1">
      <c r="A54" s="3">
        <v>2</v>
      </c>
      <c r="B54" s="961" t="s">
        <v>343</v>
      </c>
      <c r="C54" s="111" t="s">
        <v>296</v>
      </c>
      <c r="D54" s="504">
        <v>-2.4E-2</v>
      </c>
      <c r="E54" s="505">
        <v>-0.40075300000000003</v>
      </c>
      <c r="F54" s="505">
        <v>-0.63415600000000005</v>
      </c>
      <c r="G54" s="505">
        <v>-0.47655700000000001</v>
      </c>
      <c r="H54" s="505">
        <v>-0.62151699999999999</v>
      </c>
      <c r="I54" s="505"/>
      <c r="J54" s="505">
        <v>-0.47299999999999998</v>
      </c>
      <c r="K54" s="514">
        <v>-0.120513</v>
      </c>
      <c r="N54" s="821"/>
      <c r="O54" s="821"/>
      <c r="P54" s="821"/>
      <c r="Q54" s="821"/>
      <c r="R54" s="821"/>
      <c r="S54" s="821"/>
      <c r="T54" s="821"/>
    </row>
    <row r="55" spans="1:20" s="2" customFormat="1">
      <c r="A55" s="3">
        <v>3</v>
      </c>
      <c r="B55" s="961" t="s">
        <v>344</v>
      </c>
      <c r="C55" s="111" t="s">
        <v>296</v>
      </c>
      <c r="D55" s="504">
        <v>0.43</v>
      </c>
      <c r="E55" s="505">
        <v>0.997</v>
      </c>
      <c r="F55" s="505">
        <v>0.19700000000000001</v>
      </c>
      <c r="G55" s="505">
        <v>0.40400000000000003</v>
      </c>
      <c r="H55" s="505">
        <v>-0.91300000000000003</v>
      </c>
      <c r="I55" s="505"/>
      <c r="J55" s="505">
        <v>1.669</v>
      </c>
      <c r="K55" s="514">
        <v>1.7000000000000001E-2</v>
      </c>
      <c r="N55" s="821"/>
      <c r="O55" s="821"/>
      <c r="P55" s="821"/>
      <c r="Q55" s="821"/>
      <c r="R55" s="821"/>
      <c r="S55" s="821"/>
      <c r="T55" s="821"/>
    </row>
    <row r="56" spans="1:20" s="2" customFormat="1">
      <c r="A56" s="3">
        <v>4</v>
      </c>
      <c r="B56" s="961" t="s">
        <v>345</v>
      </c>
      <c r="C56" s="111" t="s">
        <v>296</v>
      </c>
      <c r="D56" s="504"/>
      <c r="E56" s="505"/>
      <c r="F56" s="505"/>
      <c r="G56" s="505"/>
      <c r="H56" s="505">
        <v>2.2371439999999998</v>
      </c>
      <c r="I56" s="505"/>
      <c r="J56" s="505">
        <v>0</v>
      </c>
      <c r="K56" s="514">
        <v>0</v>
      </c>
      <c r="N56" s="821"/>
      <c r="O56" s="821"/>
      <c r="P56" s="821"/>
      <c r="Q56" s="821"/>
      <c r="R56" s="821"/>
      <c r="S56" s="821"/>
      <c r="T56" s="821"/>
    </row>
    <row r="57" spans="1:20" s="2" customFormat="1">
      <c r="A57" s="3">
        <v>5</v>
      </c>
      <c r="B57" s="961" t="s">
        <v>346</v>
      </c>
      <c r="C57" s="111" t="s">
        <v>296</v>
      </c>
      <c r="D57" s="504">
        <v>0.72499999999999998</v>
      </c>
      <c r="E57" s="505">
        <v>0.65335633333333332</v>
      </c>
      <c r="F57" s="505">
        <v>0.55282396</v>
      </c>
      <c r="G57" s="505">
        <v>1.4958270000000001E-2</v>
      </c>
      <c r="H57" s="505">
        <v>0.18098676999999999</v>
      </c>
      <c r="I57" s="505">
        <v>0.44496598999999998</v>
      </c>
      <c r="J57" s="505">
        <v>0.74460265999999986</v>
      </c>
      <c r="K57" s="514">
        <v>0.21786355999999993</v>
      </c>
      <c r="N57" s="821"/>
      <c r="O57" s="821"/>
      <c r="P57" s="821"/>
      <c r="Q57" s="821"/>
      <c r="R57" s="821"/>
      <c r="S57" s="821"/>
      <c r="T57" s="821"/>
    </row>
    <row r="58" spans="1:20" s="2" customFormat="1">
      <c r="A58" s="3">
        <v>6</v>
      </c>
      <c r="B58" s="961" t="s">
        <v>347</v>
      </c>
      <c r="C58" s="111" t="s">
        <v>296</v>
      </c>
      <c r="D58" s="504">
        <v>1.4319999999999999</v>
      </c>
      <c r="E58" s="505">
        <v>4.9191314266666621</v>
      </c>
      <c r="F58" s="505">
        <v>2.3956504499999998</v>
      </c>
      <c r="G58" s="505">
        <v>2.6265409800000006</v>
      </c>
      <c r="H58" s="505">
        <v>2.7596167599999997</v>
      </c>
      <c r="I58" s="505">
        <v>2.1682547599999999</v>
      </c>
      <c r="J58" s="505">
        <v>3.0934447599999997</v>
      </c>
      <c r="K58" s="514">
        <v>3.2077727599999997</v>
      </c>
      <c r="N58" s="821"/>
      <c r="O58" s="821"/>
      <c r="P58" s="821"/>
      <c r="Q58" s="821"/>
      <c r="R58" s="821"/>
      <c r="S58" s="821"/>
      <c r="T58" s="821"/>
    </row>
    <row r="59" spans="1:20" s="2" customFormat="1">
      <c r="A59" s="3">
        <v>7</v>
      </c>
      <c r="B59" s="961" t="s">
        <v>348</v>
      </c>
      <c r="C59" s="111" t="s">
        <v>296</v>
      </c>
      <c r="D59" s="504">
        <v>-54.058999999999997</v>
      </c>
      <c r="E59" s="505">
        <v>-56.804802809999998</v>
      </c>
      <c r="F59" s="505">
        <v>-68.903085629999993</v>
      </c>
      <c r="G59" s="505">
        <v>-72.607600660000003</v>
      </c>
      <c r="H59" s="505">
        <v>-74.969533659999996</v>
      </c>
      <c r="I59" s="505">
        <v>-78.60934958</v>
      </c>
      <c r="J59" s="505">
        <v>-86.942018660000002</v>
      </c>
      <c r="K59" s="514">
        <v>-87.586930219999985</v>
      </c>
      <c r="N59" s="821"/>
      <c r="O59" s="821"/>
      <c r="P59" s="821"/>
      <c r="Q59" s="821"/>
      <c r="R59" s="821"/>
      <c r="S59" s="821"/>
      <c r="T59" s="821"/>
    </row>
    <row r="60" spans="1:20" s="2" customFormat="1">
      <c r="A60" s="3">
        <v>8</v>
      </c>
      <c r="B60" s="961" t="s">
        <v>349</v>
      </c>
      <c r="C60" s="111" t="s">
        <v>296</v>
      </c>
      <c r="D60" s="504">
        <v>-6.0980000000000008</v>
      </c>
      <c r="E60" s="505">
        <v>-1.47516984</v>
      </c>
      <c r="F60" s="505">
        <v>-6.0399121100000004</v>
      </c>
      <c r="G60" s="505">
        <v>-1.4434379999988978E-2</v>
      </c>
      <c r="H60" s="505">
        <v>-4.6940295899999995</v>
      </c>
      <c r="I60" s="505">
        <v>-5.6543679999999999E-2</v>
      </c>
      <c r="J60" s="505">
        <v>-2.0740939600000003</v>
      </c>
      <c r="K60" s="514">
        <v>-25.364075213897607</v>
      </c>
      <c r="N60" s="821"/>
      <c r="O60" s="821"/>
      <c r="P60" s="821"/>
      <c r="Q60" s="821"/>
      <c r="R60" s="821"/>
      <c r="S60" s="821"/>
      <c r="T60" s="821"/>
    </row>
    <row r="61" spans="1:20" s="2" customFormat="1">
      <c r="A61" s="3">
        <v>9</v>
      </c>
      <c r="B61" s="961" t="s">
        <v>350</v>
      </c>
      <c r="C61" s="111" t="s">
        <v>296</v>
      </c>
      <c r="D61" s="504"/>
      <c r="E61" s="505"/>
      <c r="F61" s="505"/>
      <c r="G61" s="505"/>
      <c r="H61" s="505">
        <v>-0.25660997000000002</v>
      </c>
      <c r="I61" s="505">
        <v>-0.75</v>
      </c>
      <c r="J61" s="505">
        <v>-0.19297430104582616</v>
      </c>
      <c r="K61" s="514">
        <v>-1.4018205693301093</v>
      </c>
      <c r="N61" s="821"/>
      <c r="O61" s="821"/>
      <c r="P61" s="821"/>
      <c r="Q61" s="821"/>
      <c r="R61" s="821"/>
      <c r="S61" s="821"/>
      <c r="T61" s="821"/>
    </row>
    <row r="62" spans="1:20" s="2" customFormat="1">
      <c r="A62" s="3">
        <v>10</v>
      </c>
      <c r="B62" s="961" t="s">
        <v>351</v>
      </c>
      <c r="C62" s="111" t="s">
        <v>296</v>
      </c>
      <c r="D62" s="504">
        <v>-0.309367</v>
      </c>
      <c r="E62" s="505">
        <v>-2.0348620399999997</v>
      </c>
      <c r="F62" s="505">
        <v>-3.3916377200000025</v>
      </c>
      <c r="G62" s="505">
        <v>-0.25099811000000033</v>
      </c>
      <c r="H62" s="505">
        <v>-0.46441452</v>
      </c>
      <c r="I62" s="505">
        <v>-0.25021239000000017</v>
      </c>
      <c r="J62" s="505">
        <v>0</v>
      </c>
      <c r="K62" s="514">
        <v>0</v>
      </c>
      <c r="N62" s="821"/>
      <c r="O62" s="821"/>
      <c r="P62" s="821"/>
      <c r="Q62" s="821"/>
      <c r="R62" s="821"/>
      <c r="S62" s="821"/>
      <c r="T62" s="821"/>
    </row>
    <row r="63" spans="1:20" s="2" customFormat="1">
      <c r="A63" s="3">
        <v>11</v>
      </c>
      <c r="B63" s="961" t="s">
        <v>352</v>
      </c>
      <c r="C63" s="111" t="s">
        <v>296</v>
      </c>
      <c r="D63" s="504">
        <v>0.60448354000000004</v>
      </c>
      <c r="E63" s="505">
        <v>0.18419683000000009</v>
      </c>
      <c r="F63" s="505">
        <v>-3.98360015</v>
      </c>
      <c r="G63" s="505">
        <v>7.8061929187911674E-2</v>
      </c>
      <c r="H63" s="505">
        <v>0.20079269999999999</v>
      </c>
      <c r="I63" s="505">
        <v>1.4551308718733396</v>
      </c>
      <c r="J63" s="505">
        <v>-1.6745062659144239</v>
      </c>
      <c r="K63" s="514">
        <v>-3.2738738700000538</v>
      </c>
      <c r="N63" s="821"/>
      <c r="O63" s="821"/>
      <c r="P63" s="821"/>
      <c r="Q63" s="821"/>
      <c r="R63" s="821"/>
      <c r="S63" s="821"/>
      <c r="T63" s="821"/>
    </row>
    <row r="64" spans="1:20" s="2" customFormat="1">
      <c r="A64" s="3">
        <v>12</v>
      </c>
      <c r="B64" s="961" t="s">
        <v>353</v>
      </c>
      <c r="C64" s="111" t="s">
        <v>296</v>
      </c>
      <c r="D64" s="504"/>
      <c r="E64" s="505"/>
      <c r="F64" s="505"/>
      <c r="G64" s="505">
        <v>-0.36471408</v>
      </c>
      <c r="H64" s="505">
        <v>0.78419137999999999</v>
      </c>
      <c r="I64" s="505"/>
      <c r="J64" s="505">
        <v>0</v>
      </c>
      <c r="K64" s="514">
        <v>0</v>
      </c>
      <c r="N64" s="821"/>
      <c r="O64" s="821"/>
      <c r="P64" s="821"/>
      <c r="Q64" s="821"/>
      <c r="R64" s="821"/>
      <c r="S64" s="821"/>
      <c r="T64" s="821"/>
    </row>
    <row r="65" spans="1:20" s="2" customFormat="1">
      <c r="A65" s="3">
        <v>13</v>
      </c>
      <c r="B65" s="961" t="s">
        <v>354</v>
      </c>
      <c r="C65" s="111" t="s">
        <v>296</v>
      </c>
      <c r="D65" s="504">
        <v>-67.05</v>
      </c>
      <c r="E65" s="505">
        <v>-69.53</v>
      </c>
      <c r="F65" s="505">
        <v>-70.91</v>
      </c>
      <c r="G65" s="505">
        <v>-88.888325890000019</v>
      </c>
      <c r="H65" s="505">
        <v>-78.684119289999998</v>
      </c>
      <c r="I65" s="505">
        <v>-70.745448661089213</v>
      </c>
      <c r="J65" s="505">
        <v>-73.969624863714188</v>
      </c>
      <c r="K65" s="514">
        <v>-90.165638210669883</v>
      </c>
      <c r="N65" s="821"/>
      <c r="O65" s="821"/>
      <c r="P65" s="821"/>
      <c r="Q65" s="821"/>
      <c r="R65" s="821"/>
      <c r="S65" s="821"/>
      <c r="T65" s="821"/>
    </row>
    <row r="66" spans="1:20" s="2" customFormat="1">
      <c r="A66" s="3">
        <v>14</v>
      </c>
      <c r="B66" s="961" t="s">
        <v>355</v>
      </c>
      <c r="C66" s="111" t="s">
        <v>296</v>
      </c>
      <c r="D66" s="504"/>
      <c r="E66" s="505"/>
      <c r="F66" s="505"/>
      <c r="G66" s="505">
        <v>-0.83249329977501674</v>
      </c>
      <c r="H66" s="505">
        <v>-0.6</v>
      </c>
      <c r="I66" s="505">
        <v>-0.72119030187338651</v>
      </c>
      <c r="J66" s="505">
        <v>-0.90440405507767396</v>
      </c>
      <c r="K66" s="514">
        <v>-0.7439798799999835</v>
      </c>
      <c r="N66" s="821"/>
      <c r="O66" s="821"/>
      <c r="P66" s="821"/>
      <c r="Q66" s="821"/>
      <c r="R66" s="821"/>
      <c r="S66" s="821"/>
      <c r="T66" s="821"/>
    </row>
    <row r="67" spans="1:20" s="2" customFormat="1">
      <c r="A67" s="3">
        <v>15</v>
      </c>
      <c r="B67" s="961" t="s">
        <v>356</v>
      </c>
      <c r="C67" s="111" t="s">
        <v>296</v>
      </c>
      <c r="D67" s="504"/>
      <c r="E67" s="505"/>
      <c r="F67" s="505"/>
      <c r="G67" s="505"/>
      <c r="H67" s="505">
        <v>-0.22792281</v>
      </c>
      <c r="I67" s="505">
        <v>-0.7</v>
      </c>
      <c r="J67" s="505">
        <v>-0.77800000000000002</v>
      </c>
      <c r="K67" s="514">
        <v>-1.258</v>
      </c>
      <c r="N67" s="821"/>
      <c r="O67" s="821"/>
      <c r="P67" s="821"/>
      <c r="Q67" s="821"/>
      <c r="R67" s="821"/>
      <c r="S67" s="821"/>
      <c r="T67" s="821"/>
    </row>
    <row r="68" spans="1:20" s="2" customFormat="1">
      <c r="A68" s="3">
        <v>16</v>
      </c>
      <c r="B68" s="961" t="s">
        <v>357</v>
      </c>
      <c r="C68" s="111" t="s">
        <v>296</v>
      </c>
      <c r="D68" s="504"/>
      <c r="E68" s="505"/>
      <c r="F68" s="505"/>
      <c r="G68" s="505"/>
      <c r="H68" s="505"/>
      <c r="I68" s="505">
        <v>-0.23097200000000001</v>
      </c>
      <c r="J68" s="505">
        <v>-7.9091560000000005E-2</v>
      </c>
      <c r="K68" s="514">
        <v>-0.22726270000000001</v>
      </c>
      <c r="N68" s="821"/>
      <c r="O68" s="821"/>
      <c r="P68" s="821"/>
      <c r="Q68" s="821"/>
      <c r="R68" s="821"/>
      <c r="S68" s="821"/>
      <c r="T68" s="821"/>
    </row>
    <row r="69" spans="1:20" s="2" customFormat="1">
      <c r="A69" s="3">
        <v>17</v>
      </c>
      <c r="B69" s="961" t="s">
        <v>358</v>
      </c>
      <c r="C69" s="111" t="s">
        <v>296</v>
      </c>
      <c r="D69" s="504">
        <v>7.8</v>
      </c>
      <c r="E69" s="505">
        <v>8.0239999999999991</v>
      </c>
      <c r="F69" s="505">
        <v>8.5640000000000001</v>
      </c>
      <c r="G69" s="505">
        <v>27.856000000000002</v>
      </c>
      <c r="H69" s="505">
        <v>10.8</v>
      </c>
      <c r="I69" s="505">
        <v>4.2312000000000003</v>
      </c>
      <c r="J69" s="505">
        <v>4.3496740000000003</v>
      </c>
      <c r="K69" s="514">
        <v>6.1692689999999999</v>
      </c>
      <c r="N69" s="821"/>
      <c r="O69" s="821"/>
      <c r="P69" s="821"/>
      <c r="Q69" s="821"/>
      <c r="R69" s="821"/>
      <c r="S69" s="821"/>
      <c r="T69" s="821"/>
    </row>
    <row r="70" spans="1:20" s="2" customFormat="1">
      <c r="A70" s="3">
        <v>18</v>
      </c>
      <c r="B70" s="961" t="s">
        <v>359</v>
      </c>
      <c r="C70" s="111" t="s">
        <v>296</v>
      </c>
      <c r="D70" s="504">
        <v>1.121</v>
      </c>
      <c r="E70" s="505">
        <v>2.0003830900000006</v>
      </c>
      <c r="F70" s="505">
        <v>1.1106015499999999</v>
      </c>
      <c r="G70" s="505">
        <v>1.65345611</v>
      </c>
      <c r="H70" s="505">
        <v>2.3334744000000001</v>
      </c>
      <c r="I70" s="505">
        <v>2.6060135</v>
      </c>
      <c r="J70" s="505">
        <v>1.7671620600000002</v>
      </c>
      <c r="K70" s="514">
        <v>1.2542407700000002</v>
      </c>
      <c r="N70" s="821"/>
      <c r="O70" s="821"/>
      <c r="P70" s="821"/>
      <c r="Q70" s="821"/>
      <c r="R70" s="821"/>
      <c r="S70" s="821"/>
      <c r="T70" s="821"/>
    </row>
    <row r="71" spans="1:20" s="2" customFormat="1">
      <c r="A71" s="3">
        <v>19</v>
      </c>
      <c r="B71" s="961" t="s">
        <v>360</v>
      </c>
      <c r="C71" s="111" t="s">
        <v>296</v>
      </c>
      <c r="D71" s="504"/>
      <c r="E71" s="505">
        <v>0.113261</v>
      </c>
      <c r="F71" s="505">
        <v>0.38974700000000001</v>
      </c>
      <c r="G71" s="505">
        <v>0.489811</v>
      </c>
      <c r="H71" s="505">
        <v>0.39498272000000001</v>
      </c>
      <c r="I71" s="505">
        <v>0.40966000000000002</v>
      </c>
      <c r="J71" s="505">
        <v>0.729599</v>
      </c>
      <c r="K71" s="514">
        <v>0.49904500000000002</v>
      </c>
      <c r="N71" s="821"/>
      <c r="O71" s="821"/>
      <c r="P71" s="821"/>
      <c r="Q71" s="821"/>
      <c r="R71" s="821"/>
      <c r="S71" s="821"/>
      <c r="T71" s="821"/>
    </row>
    <row r="72" spans="1:20" s="2" customFormat="1">
      <c r="A72" s="3">
        <v>20</v>
      </c>
      <c r="B72" s="961" t="s">
        <v>361</v>
      </c>
      <c r="C72" s="111" t="s">
        <v>296</v>
      </c>
      <c r="D72" s="504">
        <v>0</v>
      </c>
      <c r="E72" s="505"/>
      <c r="F72" s="505">
        <v>0</v>
      </c>
      <c r="G72" s="505">
        <v>0</v>
      </c>
      <c r="H72" s="505">
        <v>0</v>
      </c>
      <c r="I72" s="505"/>
      <c r="J72" s="505">
        <v>0</v>
      </c>
      <c r="K72" s="514">
        <v>0</v>
      </c>
      <c r="N72" s="821"/>
      <c r="O72" s="821"/>
      <c r="P72" s="821"/>
      <c r="Q72" s="821"/>
      <c r="R72" s="821"/>
      <c r="S72" s="821"/>
      <c r="T72" s="821"/>
    </row>
    <row r="73" spans="1:20" s="2" customFormat="1">
      <c r="A73" s="3">
        <v>21</v>
      </c>
      <c r="B73" s="961" t="s">
        <v>362</v>
      </c>
      <c r="C73" s="111" t="s">
        <v>296</v>
      </c>
      <c r="D73" s="504"/>
      <c r="E73" s="505"/>
      <c r="F73" s="505">
        <v>0</v>
      </c>
      <c r="G73" s="505">
        <v>0</v>
      </c>
      <c r="H73" s="505">
        <v>0</v>
      </c>
      <c r="I73" s="505"/>
      <c r="J73" s="505"/>
      <c r="K73" s="514">
        <v>0</v>
      </c>
      <c r="N73" s="821"/>
      <c r="O73" s="821"/>
      <c r="P73" s="821"/>
      <c r="Q73" s="821"/>
      <c r="R73" s="821"/>
      <c r="S73" s="821"/>
      <c r="T73" s="821"/>
    </row>
    <row r="74" spans="1:20" s="2" customFormat="1">
      <c r="A74" s="3">
        <v>22</v>
      </c>
      <c r="B74" s="961" t="s">
        <v>363</v>
      </c>
      <c r="C74" s="111" t="s">
        <v>296</v>
      </c>
      <c r="D74" s="504">
        <v>-0.15046666218304899</v>
      </c>
      <c r="E74" s="505">
        <v>-4.07837131222379E-2</v>
      </c>
      <c r="F74" s="505">
        <v>-0.217181865822027</v>
      </c>
      <c r="G74" s="505">
        <v>-0.202054511895227</v>
      </c>
      <c r="H74" s="505">
        <v>-0.204970691801549</v>
      </c>
      <c r="I74" s="505">
        <v>-0.63058022000000002</v>
      </c>
      <c r="J74" s="505">
        <v>-5.3359999999999998E-2</v>
      </c>
      <c r="K74" s="514">
        <v>-5.0506519999999999E-2</v>
      </c>
      <c r="N74" s="821"/>
      <c r="O74" s="821"/>
      <c r="P74" s="821"/>
      <c r="Q74" s="821"/>
      <c r="R74" s="821"/>
      <c r="S74" s="821"/>
      <c r="T74" s="821"/>
    </row>
    <row r="75" spans="1:20" s="2" customFormat="1" ht="14.25" hidden="1" customHeight="1">
      <c r="A75" s="3"/>
      <c r="B75" s="961"/>
      <c r="C75" s="111"/>
      <c r="D75" s="504"/>
      <c r="E75" s="505"/>
      <c r="F75" s="505"/>
      <c r="G75" s="505"/>
      <c r="H75" s="505"/>
      <c r="I75" s="505"/>
      <c r="J75" s="505"/>
      <c r="K75" s="514"/>
      <c r="N75" s="821"/>
      <c r="O75" s="821"/>
      <c r="P75" s="821"/>
      <c r="Q75" s="821"/>
      <c r="R75" s="821"/>
      <c r="S75" s="821"/>
      <c r="T75" s="821"/>
    </row>
    <row r="76" spans="1:20" s="2" customFormat="1">
      <c r="A76" s="3">
        <v>23</v>
      </c>
      <c r="B76" s="961" t="s">
        <v>364</v>
      </c>
      <c r="C76" s="111" t="s">
        <v>296</v>
      </c>
      <c r="D76" s="504"/>
      <c r="E76" s="505"/>
      <c r="F76" s="505"/>
      <c r="G76" s="505"/>
      <c r="H76" s="505"/>
      <c r="I76" s="505"/>
      <c r="J76" s="505">
        <v>-0.45000045000000088</v>
      </c>
      <c r="K76" s="514">
        <v>0.10362089000000005</v>
      </c>
      <c r="N76" s="821"/>
      <c r="O76" s="821"/>
      <c r="P76" s="821"/>
      <c r="Q76" s="821"/>
      <c r="R76" s="821"/>
      <c r="S76" s="821"/>
      <c r="T76" s="821"/>
    </row>
    <row r="77" spans="1:20" s="2" customFormat="1">
      <c r="A77" s="3">
        <v>24</v>
      </c>
      <c r="B77" s="961" t="s">
        <v>365</v>
      </c>
      <c r="C77" s="111" t="s">
        <v>296</v>
      </c>
      <c r="D77" s="538"/>
      <c r="E77" s="539"/>
      <c r="F77" s="539"/>
      <c r="G77" s="539"/>
      <c r="H77" s="539"/>
      <c r="I77" s="539"/>
      <c r="J77" s="539">
        <v>-1.4</v>
      </c>
      <c r="K77" s="540">
        <v>0</v>
      </c>
      <c r="N77" s="821"/>
      <c r="O77" s="821"/>
      <c r="P77" s="821"/>
      <c r="Q77" s="821"/>
      <c r="R77" s="821"/>
      <c r="S77" s="821"/>
      <c r="T77" s="821"/>
    </row>
    <row r="78" spans="1:20" s="2" customFormat="1">
      <c r="B78" s="5" t="s">
        <v>366</v>
      </c>
      <c r="C78" s="111" t="s">
        <v>296</v>
      </c>
      <c r="D78" s="518">
        <v>-115.57835012218305</v>
      </c>
      <c r="E78" s="519">
        <v>-113.39504272312224</v>
      </c>
      <c r="F78" s="519">
        <v>-141.63311798582203</v>
      </c>
      <c r="G78" s="519">
        <v>-131.93153643248232</v>
      </c>
      <c r="H78" s="519">
        <v>-143.32366532180154</v>
      </c>
      <c r="I78" s="519">
        <v>-141.87745239108926</v>
      </c>
      <c r="J78" s="519">
        <v>-156.87444390575209</v>
      </c>
      <c r="K78" s="520">
        <v>-199.30150226389765</v>
      </c>
      <c r="N78" s="821"/>
      <c r="O78" s="821"/>
      <c r="P78" s="821"/>
      <c r="Q78" s="821"/>
      <c r="R78" s="821"/>
      <c r="S78" s="821"/>
      <c r="T78" s="821"/>
    </row>
    <row r="79" spans="1:20" s="2" customFormat="1">
      <c r="C79" s="97"/>
      <c r="D79" s="36"/>
      <c r="E79" s="35"/>
      <c r="F79" s="35"/>
      <c r="G79" s="35"/>
      <c r="H79" s="35"/>
      <c r="I79" s="35"/>
      <c r="J79" s="35"/>
      <c r="K79" s="35"/>
      <c r="N79" s="821"/>
      <c r="O79" s="821"/>
      <c r="P79" s="821"/>
      <c r="Q79" s="821"/>
      <c r="R79" s="821"/>
      <c r="S79" s="821"/>
      <c r="T79" s="821"/>
    </row>
    <row r="80" spans="1:20" s="2" customFormat="1">
      <c r="B80" s="5" t="s">
        <v>367</v>
      </c>
      <c r="C80" s="111" t="s">
        <v>296</v>
      </c>
      <c r="D80" s="518">
        <v>209.00472930781694</v>
      </c>
      <c r="E80" s="518">
        <v>227.18721973687769</v>
      </c>
      <c r="F80" s="518">
        <v>227.00494805417804</v>
      </c>
      <c r="G80" s="518">
        <v>226.49680316832982</v>
      </c>
      <c r="H80" s="518">
        <v>226.57145373819841</v>
      </c>
      <c r="I80" s="518">
        <v>238.09836033891071</v>
      </c>
      <c r="J80" s="518">
        <v>232.81426042924787</v>
      </c>
      <c r="K80" s="518">
        <v>228.70496992610236</v>
      </c>
      <c r="N80" s="821"/>
      <c r="O80" s="821"/>
      <c r="P80" s="821"/>
      <c r="Q80" s="821"/>
      <c r="R80" s="821"/>
      <c r="S80" s="821"/>
      <c r="T80" s="821"/>
    </row>
    <row r="81" spans="2:20" s="2" customFormat="1">
      <c r="B81" s="5" t="s">
        <v>368</v>
      </c>
      <c r="C81" s="111" t="s">
        <v>296</v>
      </c>
      <c r="D81" s="550">
        <v>209</v>
      </c>
      <c r="E81" s="551">
        <v>227.2</v>
      </c>
      <c r="F81" s="551">
        <v>227</v>
      </c>
      <c r="G81" s="551">
        <v>226.5</v>
      </c>
      <c r="H81" s="551">
        <v>226.6</v>
      </c>
      <c r="I81" s="551">
        <v>238.09971985763445</v>
      </c>
      <c r="J81" s="551">
        <v>232.74136109343181</v>
      </c>
      <c r="K81" s="551">
        <v>228.70496992610236</v>
      </c>
      <c r="N81" s="821"/>
      <c r="O81" s="821"/>
      <c r="P81" s="821"/>
      <c r="Q81" s="821"/>
      <c r="R81" s="821"/>
      <c r="S81" s="821"/>
      <c r="T81" s="821"/>
    </row>
    <row r="82" spans="2:20" s="2" customFormat="1">
      <c r="C82" s="97" t="s">
        <v>340</v>
      </c>
      <c r="D82" s="480" t="s">
        <v>324</v>
      </c>
      <c r="E82" s="480" t="s">
        <v>324</v>
      </c>
      <c r="F82" s="480" t="s">
        <v>324</v>
      </c>
      <c r="G82" s="480" t="s">
        <v>324</v>
      </c>
      <c r="H82" s="480" t="s">
        <v>324</v>
      </c>
      <c r="I82" s="480" t="s">
        <v>324</v>
      </c>
      <c r="J82" s="480" t="s">
        <v>324</v>
      </c>
      <c r="K82" s="480" t="s">
        <v>324</v>
      </c>
    </row>
    <row r="83" spans="2:20" s="2" customFormat="1">
      <c r="C83" s="97"/>
    </row>
    <row r="84" spans="2:20">
      <c r="D84" s="171"/>
      <c r="E84" s="171"/>
      <c r="F84" s="171"/>
      <c r="G84" s="171"/>
      <c r="H84" s="171"/>
      <c r="I84" s="171"/>
      <c r="J84" s="171"/>
      <c r="K84" s="171"/>
    </row>
    <row r="85" spans="2:20">
      <c r="D85" s="171"/>
      <c r="E85" s="171"/>
      <c r="F85" s="171"/>
      <c r="G85" s="171"/>
      <c r="H85" s="171"/>
      <c r="I85" s="171"/>
      <c r="J85" s="171"/>
      <c r="K85" s="171"/>
    </row>
    <row r="86" spans="2:20">
      <c r="D86" s="171"/>
      <c r="E86" s="171"/>
      <c r="F86" s="171"/>
      <c r="G86" s="171"/>
      <c r="H86" s="171"/>
      <c r="I86" s="171"/>
      <c r="J86" s="171"/>
      <c r="K86" s="171"/>
    </row>
  </sheetData>
  <conditionalFormatting sqref="D6:J6">
    <cfRule type="expression" dxfId="64" priority="17">
      <formula>AND(D$5="Actuals",E$5="N/A")</formula>
    </cfRule>
  </conditionalFormatting>
  <conditionalFormatting sqref="D5:K5">
    <cfRule type="expression" dxfId="63" priority="8">
      <formula>AND(D$5="Actuals",E$5="N/A")</formula>
    </cfRule>
  </conditionalFormatting>
  <conditionalFormatting sqref="D9:K14 D26:K46 D48:K50 D53:K78 D82:K82 D18:K19 D23:K23 D80:K80">
    <cfRule type="expression" dxfId="62" priority="3">
      <formula>D$5="N/A"</formula>
    </cfRule>
  </conditionalFormatting>
  <conditionalFormatting sqref="D15:K17">
    <cfRule type="expression" dxfId="61" priority="2">
      <formula>D$5="N/A"</formula>
    </cfRule>
  </conditionalFormatting>
  <conditionalFormatting sqref="D20:K22">
    <cfRule type="expression" dxfId="60" priority="1">
      <formula>D$5="N/A"</formula>
    </cfRule>
  </conditionalFormatting>
  <pageMargins left="0.70866141732283472" right="0.70866141732283472" top="0.74803149606299213" bottom="0.74803149606299213" header="0.31496062992125984" footer="0.31496062992125984"/>
  <pageSetup paperSize="8" scale="65" orientation="landscape"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X154"/>
  <sheetViews>
    <sheetView showGridLines="0" zoomScale="80" zoomScaleNormal="80" workbookViewId="0">
      <pane ySplit="6" topLeftCell="A7" activePane="bottomLeft" state="frozen"/>
      <selection activeCell="B75" sqref="A1:XFD1048576"/>
      <selection pane="bottomLeft" sqref="A1:XFD1048576"/>
    </sheetView>
  </sheetViews>
  <sheetFormatPr defaultColWidth="9.08984375" defaultRowHeight="12.6"/>
  <cols>
    <col min="1" max="1" width="8.36328125" style="2" customWidth="1"/>
    <col min="2" max="2" width="75.453125" style="93" customWidth="1"/>
    <col min="3" max="3" width="13.36328125" style="97" customWidth="1"/>
    <col min="4" max="11" width="11.08984375" style="2" customWidth="1"/>
    <col min="12" max="13" width="12.90625" style="2" customWidth="1"/>
    <col min="14" max="14" width="25.453125" style="2" customWidth="1"/>
    <col min="15" max="16384" width="9.08984375" style="2"/>
  </cols>
  <sheetData>
    <row r="1" spans="1:24" s="18" customFormat="1" ht="21">
      <c r="A1" s="888" t="s">
        <v>200</v>
      </c>
      <c r="B1" s="800"/>
      <c r="C1" s="231"/>
      <c r="D1" s="211"/>
      <c r="E1" s="211"/>
      <c r="F1" s="211"/>
      <c r="G1" s="211"/>
      <c r="H1" s="211"/>
      <c r="I1" s="212"/>
      <c r="J1" s="212"/>
      <c r="K1" s="213"/>
      <c r="L1" s="213"/>
      <c r="M1" s="213"/>
      <c r="N1" s="213"/>
      <c r="O1" s="904"/>
    </row>
    <row r="2" spans="1:24" s="18" customFormat="1" ht="21">
      <c r="A2" s="786" t="s">
        <v>2</v>
      </c>
      <c r="B2" s="798"/>
      <c r="C2" s="96"/>
      <c r="D2" s="16"/>
      <c r="E2" s="16"/>
      <c r="F2" s="16"/>
      <c r="G2" s="16"/>
      <c r="H2" s="16"/>
      <c r="I2" s="15"/>
      <c r="J2" s="15"/>
      <c r="K2" s="15"/>
      <c r="L2" s="15"/>
      <c r="M2" s="15"/>
      <c r="N2" s="15"/>
      <c r="O2" s="92"/>
    </row>
    <row r="3" spans="1:24" s="18" customFormat="1" ht="21">
      <c r="A3" s="789">
        <v>2021</v>
      </c>
      <c r="B3" s="799"/>
      <c r="C3" s="230"/>
      <c r="D3" s="214"/>
      <c r="E3" s="214"/>
      <c r="F3" s="214"/>
      <c r="G3" s="214"/>
      <c r="H3" s="214"/>
      <c r="I3" s="210"/>
      <c r="J3" s="210"/>
      <c r="K3" s="210"/>
      <c r="L3" s="210"/>
      <c r="M3" s="210"/>
      <c r="N3" s="210"/>
      <c r="O3" s="215"/>
    </row>
    <row r="4" spans="1:24" ht="12.75" customHeight="1"/>
    <row r="5" spans="1:24" ht="12.75" customHeight="1">
      <c r="D5" s="323" t="s">
        <v>257</v>
      </c>
      <c r="E5" s="324" t="s">
        <v>257</v>
      </c>
      <c r="F5" s="324" t="s">
        <v>257</v>
      </c>
      <c r="G5" s="324" t="s">
        <v>257</v>
      </c>
      <c r="H5" s="324" t="s">
        <v>257</v>
      </c>
      <c r="I5" s="324" t="s">
        <v>257</v>
      </c>
      <c r="J5" s="324" t="s">
        <v>257</v>
      </c>
      <c r="K5" s="325" t="s">
        <v>257</v>
      </c>
    </row>
    <row r="6" spans="1:24" ht="27.75" customHeight="1">
      <c r="B6" s="672"/>
      <c r="D6" s="89">
        <v>2014</v>
      </c>
      <c r="E6" s="90">
        <v>2015</v>
      </c>
      <c r="F6" s="90">
        <v>2016</v>
      </c>
      <c r="G6" s="90">
        <v>2017</v>
      </c>
      <c r="H6" s="90">
        <v>2018</v>
      </c>
      <c r="I6" s="90">
        <v>2019</v>
      </c>
      <c r="J6" s="90">
        <v>2020</v>
      </c>
      <c r="K6" s="90">
        <v>2021</v>
      </c>
      <c r="L6" s="73" t="s">
        <v>258</v>
      </c>
      <c r="M6" s="91" t="s">
        <v>259</v>
      </c>
      <c r="N6" s="91" t="s">
        <v>369</v>
      </c>
    </row>
    <row r="7" spans="1:24" s="21" customFormat="1">
      <c r="B7" s="673"/>
      <c r="C7" s="116"/>
      <c r="D7" s="41"/>
      <c r="E7" s="41"/>
      <c r="F7" s="41"/>
      <c r="G7" s="41"/>
      <c r="H7" s="41"/>
      <c r="I7" s="41"/>
      <c r="J7" s="41"/>
      <c r="K7" s="41"/>
      <c r="L7" s="41"/>
      <c r="M7" s="41"/>
      <c r="N7" s="41"/>
    </row>
    <row r="8" spans="1:24" s="21" customFormat="1">
      <c r="B8" s="674" t="s">
        <v>370</v>
      </c>
      <c r="C8" s="243"/>
      <c r="D8" s="269"/>
      <c r="E8" s="269"/>
      <c r="F8" s="269"/>
      <c r="G8" s="269"/>
      <c r="H8" s="269"/>
      <c r="I8" s="269"/>
      <c r="J8" s="269"/>
      <c r="K8" s="269"/>
      <c r="L8" s="269"/>
      <c r="M8" s="269"/>
      <c r="N8" s="269"/>
    </row>
    <row r="9" spans="1:24" s="21" customFormat="1">
      <c r="B9" s="673"/>
      <c r="C9" s="116"/>
      <c r="D9" s="41"/>
      <c r="E9" s="41"/>
      <c r="F9" s="41"/>
      <c r="G9" s="41"/>
      <c r="H9" s="41"/>
      <c r="I9" s="41"/>
      <c r="J9" s="41"/>
      <c r="K9" s="41"/>
      <c r="L9" s="41"/>
      <c r="M9" s="41"/>
      <c r="N9" s="41"/>
    </row>
    <row r="10" spans="1:24">
      <c r="A10" s="21"/>
      <c r="B10" s="675" t="s">
        <v>63</v>
      </c>
      <c r="C10" s="109"/>
      <c r="D10" s="60"/>
      <c r="E10" s="60"/>
      <c r="F10" s="60"/>
      <c r="G10" s="60"/>
      <c r="H10" s="60"/>
      <c r="I10" s="60"/>
      <c r="J10" s="60"/>
      <c r="K10" s="60"/>
      <c r="L10" s="60"/>
      <c r="M10" s="60"/>
      <c r="N10" s="60"/>
    </row>
    <row r="11" spans="1:24" s="21" customFormat="1">
      <c r="B11" s="676"/>
      <c r="C11" s="99"/>
      <c r="D11" s="268"/>
      <c r="E11" s="268"/>
      <c r="F11" s="268"/>
      <c r="G11" s="268"/>
      <c r="H11" s="268"/>
      <c r="I11" s="268"/>
      <c r="J11" s="268"/>
      <c r="K11" s="268"/>
      <c r="L11" s="268"/>
      <c r="M11" s="268"/>
      <c r="N11" s="268"/>
    </row>
    <row r="12" spans="1:24">
      <c r="A12" s="21"/>
      <c r="B12" s="256" t="s">
        <v>371</v>
      </c>
      <c r="C12" s="113" t="s">
        <v>61</v>
      </c>
      <c r="D12" s="400">
        <v>103.48524149641986</v>
      </c>
      <c r="E12" s="401">
        <v>111.6244163095425</v>
      </c>
      <c r="F12" s="401">
        <v>117.23342855301244</v>
      </c>
      <c r="G12" s="401">
        <v>114.91836208111584</v>
      </c>
      <c r="H12" s="401">
        <v>106.35422439930085</v>
      </c>
      <c r="I12" s="401">
        <v>108.04611680695174</v>
      </c>
      <c r="J12" s="401">
        <v>99.849794921823573</v>
      </c>
      <c r="K12" s="401">
        <v>94.420837408163905</v>
      </c>
      <c r="L12" s="79">
        <v>855.93242197633072</v>
      </c>
      <c r="M12" s="80">
        <v>855.93242197633072</v>
      </c>
      <c r="N12" s="46"/>
      <c r="O12" s="46"/>
      <c r="Q12" s="821"/>
      <c r="R12" s="821"/>
      <c r="S12" s="821"/>
      <c r="T12" s="821"/>
      <c r="U12" s="821"/>
      <c r="V12" s="821"/>
      <c r="W12" s="821"/>
      <c r="X12" s="821"/>
    </row>
    <row r="13" spans="1:24" ht="25.2">
      <c r="A13" s="21"/>
      <c r="B13" s="677" t="s">
        <v>372</v>
      </c>
      <c r="C13" s="113" t="s">
        <v>61</v>
      </c>
      <c r="D13" s="402">
        <v>127.08360330189842</v>
      </c>
      <c r="E13" s="403">
        <v>131.46219090107633</v>
      </c>
      <c r="F13" s="403">
        <v>135.06743946255622</v>
      </c>
      <c r="G13" s="403">
        <v>131.67695587639628</v>
      </c>
      <c r="H13" s="403">
        <v>117.33813302069471</v>
      </c>
      <c r="I13" s="403">
        <v>116.73116154959233</v>
      </c>
      <c r="J13" s="403">
        <v>115.71532874211002</v>
      </c>
      <c r="K13" s="403">
        <v>115.04843283763009</v>
      </c>
      <c r="L13" s="77">
        <v>990.12324569195448</v>
      </c>
      <c r="M13" s="78">
        <v>990.12324569195448</v>
      </c>
      <c r="N13" s="46"/>
      <c r="O13" s="46"/>
      <c r="Q13" s="821"/>
      <c r="R13" s="821"/>
      <c r="S13" s="821"/>
      <c r="T13" s="821"/>
      <c r="U13" s="821"/>
      <c r="V13" s="821"/>
      <c r="W13" s="821"/>
      <c r="X13" s="821"/>
    </row>
    <row r="14" spans="1:24">
      <c r="A14" s="21"/>
      <c r="B14" s="678" t="s">
        <v>373</v>
      </c>
      <c r="C14" s="113" t="s">
        <v>61</v>
      </c>
      <c r="D14" s="74">
        <v>23.598361805478561</v>
      </c>
      <c r="E14" s="75">
        <v>19.837774591533829</v>
      </c>
      <c r="F14" s="75">
        <v>17.834010909543778</v>
      </c>
      <c r="G14" s="75">
        <v>16.758593795280433</v>
      </c>
      <c r="H14" s="75">
        <v>10.983908621393866</v>
      </c>
      <c r="I14" s="75">
        <v>8.685044742640585</v>
      </c>
      <c r="J14" s="75">
        <v>15.865533820286444</v>
      </c>
      <c r="K14" s="75">
        <v>20.627595429466183</v>
      </c>
      <c r="L14" s="74">
        <v>134.19082371562376</v>
      </c>
      <c r="M14" s="76">
        <v>134.19082371562376</v>
      </c>
      <c r="N14" s="46"/>
      <c r="O14" s="1007"/>
      <c r="P14" s="1007"/>
      <c r="Q14" s="1007"/>
      <c r="R14" s="821"/>
      <c r="S14" s="821"/>
      <c r="T14" s="821"/>
      <c r="U14" s="821"/>
      <c r="V14" s="821"/>
      <c r="W14" s="821"/>
      <c r="X14" s="821"/>
    </row>
    <row r="15" spans="1:24" ht="13.2">
      <c r="A15" s="21"/>
      <c r="B15" s="678"/>
      <c r="C15" s="113"/>
      <c r="D15" s="42"/>
      <c r="E15" s="42"/>
      <c r="F15" s="42"/>
      <c r="G15" s="42"/>
      <c r="H15" s="42"/>
      <c r="I15" s="42"/>
      <c r="J15" s="42"/>
      <c r="K15" s="42"/>
      <c r="L15" s="42"/>
      <c r="M15" s="42"/>
      <c r="O15" s="47"/>
      <c r="P15" s="47"/>
      <c r="Q15" s="47"/>
      <c r="R15" s="821"/>
      <c r="S15" s="821"/>
      <c r="T15" s="821"/>
      <c r="U15" s="821"/>
      <c r="V15" s="821"/>
      <c r="W15" s="821"/>
      <c r="X15" s="821"/>
    </row>
    <row r="16" spans="1:24">
      <c r="A16" s="21"/>
      <c r="B16" s="672" t="s">
        <v>374</v>
      </c>
      <c r="C16" s="97" t="s">
        <v>270</v>
      </c>
      <c r="D16" s="81">
        <v>0.36019999999999996</v>
      </c>
      <c r="E16" s="82">
        <v>0.36019999999999996</v>
      </c>
      <c r="F16" s="82">
        <v>0.36019999999999996</v>
      </c>
      <c r="G16" s="82">
        <v>0.36019999999999996</v>
      </c>
      <c r="H16" s="82">
        <v>0.36019999999999996</v>
      </c>
      <c r="I16" s="82">
        <v>0.36019999999999996</v>
      </c>
      <c r="J16" s="82">
        <v>0.36019999999999996</v>
      </c>
      <c r="K16" s="83">
        <v>0.36019999999999996</v>
      </c>
      <c r="L16" s="45"/>
      <c r="M16" s="45"/>
      <c r="O16"/>
      <c r="P16"/>
      <c r="Q16"/>
      <c r="R16" s="821"/>
      <c r="S16" s="821"/>
      <c r="T16" s="821"/>
      <c r="U16" s="821"/>
      <c r="V16" s="821"/>
      <c r="W16" s="821"/>
      <c r="X16" s="821"/>
    </row>
    <row r="17" spans="1:24">
      <c r="A17" s="21"/>
      <c r="B17" s="672"/>
      <c r="O17"/>
      <c r="P17"/>
      <c r="Q17"/>
      <c r="R17" s="821"/>
      <c r="S17" s="821"/>
      <c r="T17" s="821"/>
      <c r="U17" s="821"/>
      <c r="V17" s="821"/>
      <c r="W17" s="821"/>
      <c r="X17" s="821"/>
    </row>
    <row r="18" spans="1:24">
      <c r="A18" s="21"/>
      <c r="B18" s="679" t="s">
        <v>375</v>
      </c>
      <c r="C18" s="117" t="s">
        <v>61</v>
      </c>
      <c r="D18" s="67">
        <v>8.5001299223333771</v>
      </c>
      <c r="E18" s="68">
        <v>7.1455664078704846</v>
      </c>
      <c r="F18" s="68">
        <v>6.4238107296176681</v>
      </c>
      <c r="G18" s="68">
        <v>6.0364454850600113</v>
      </c>
      <c r="H18" s="68">
        <v>3.9564038854260701</v>
      </c>
      <c r="I18" s="68">
        <v>3.1283531162991385</v>
      </c>
      <c r="J18" s="68">
        <v>5.7147652820671766</v>
      </c>
      <c r="K18" s="68">
        <v>7.4300598736937182</v>
      </c>
      <c r="L18" s="67">
        <v>48.335534702367639</v>
      </c>
      <c r="M18" s="69">
        <v>48.335534702367639</v>
      </c>
      <c r="O18"/>
      <c r="P18"/>
      <c r="Q18"/>
      <c r="R18" s="821"/>
      <c r="S18" s="821"/>
      <c r="T18" s="821"/>
      <c r="U18" s="821"/>
      <c r="V18" s="821"/>
      <c r="W18" s="821"/>
      <c r="X18" s="821"/>
    </row>
    <row r="19" spans="1:24">
      <c r="A19" s="21"/>
      <c r="B19" s="679" t="s">
        <v>376</v>
      </c>
      <c r="C19" s="117" t="s">
        <v>61</v>
      </c>
      <c r="D19" s="64">
        <v>15.098231883145184</v>
      </c>
      <c r="E19" s="65">
        <v>12.692208183663345</v>
      </c>
      <c r="F19" s="65">
        <v>11.410200179926109</v>
      </c>
      <c r="G19" s="65">
        <v>10.722148310220421</v>
      </c>
      <c r="H19" s="65">
        <v>7.0275047359677956</v>
      </c>
      <c r="I19" s="65">
        <v>5.556691626341447</v>
      </c>
      <c r="J19" s="65">
        <v>10.150768538219268</v>
      </c>
      <c r="K19" s="65">
        <v>13.197535555772465</v>
      </c>
      <c r="L19" s="64">
        <v>85.855289013256026</v>
      </c>
      <c r="M19" s="66">
        <v>85.855289013256026</v>
      </c>
      <c r="O19"/>
      <c r="P19"/>
      <c r="Q19"/>
      <c r="R19" s="821"/>
      <c r="S19" s="821"/>
      <c r="T19" s="821"/>
      <c r="U19" s="821"/>
      <c r="V19" s="821"/>
      <c r="W19" s="821"/>
      <c r="X19" s="821"/>
    </row>
    <row r="20" spans="1:24">
      <c r="A20" s="21"/>
      <c r="B20" s="672"/>
      <c r="O20"/>
      <c r="P20"/>
      <c r="Q20"/>
      <c r="R20" s="821"/>
      <c r="S20" s="821"/>
      <c r="T20" s="821"/>
      <c r="U20" s="821"/>
      <c r="V20" s="821"/>
      <c r="W20" s="821"/>
      <c r="X20" s="821"/>
    </row>
    <row r="21" spans="1:24">
      <c r="A21" s="21"/>
      <c r="B21" s="680" t="s">
        <v>377</v>
      </c>
      <c r="N21" s="46"/>
      <c r="O21"/>
      <c r="P21"/>
      <c r="Q21"/>
      <c r="R21" s="821"/>
      <c r="S21" s="821"/>
      <c r="T21" s="821"/>
      <c r="U21" s="821"/>
      <c r="V21" s="821"/>
      <c r="W21" s="821"/>
      <c r="X21" s="821"/>
    </row>
    <row r="22" spans="1:24">
      <c r="A22" s="223" t="s">
        <v>378</v>
      </c>
      <c r="B22" s="670" t="s">
        <v>379</v>
      </c>
      <c r="C22" s="113" t="s">
        <v>61</v>
      </c>
      <c r="D22" s="490"/>
      <c r="E22" s="491"/>
      <c r="F22" s="491"/>
      <c r="G22" s="491"/>
      <c r="H22" s="491"/>
      <c r="I22" s="491"/>
      <c r="J22" s="491"/>
      <c r="K22" s="491"/>
      <c r="L22" s="492">
        <v>0</v>
      </c>
      <c r="M22" s="493">
        <v>0</v>
      </c>
      <c r="N22" s="481"/>
      <c r="O22"/>
      <c r="P22"/>
      <c r="Q22"/>
      <c r="R22" s="821"/>
      <c r="S22" s="821"/>
      <c r="T22" s="821"/>
      <c r="U22" s="821"/>
      <c r="V22" s="821"/>
      <c r="W22" s="821"/>
      <c r="X22" s="821"/>
    </row>
    <row r="23" spans="1:24">
      <c r="A23" s="223" t="s">
        <v>380</v>
      </c>
      <c r="B23" s="670" t="s">
        <v>379</v>
      </c>
      <c r="C23" s="113" t="s">
        <v>61</v>
      </c>
      <c r="D23" s="494"/>
      <c r="E23" s="495"/>
      <c r="F23" s="495"/>
      <c r="G23" s="495"/>
      <c r="H23" s="495"/>
      <c r="I23" s="495"/>
      <c r="J23" s="495"/>
      <c r="K23" s="495"/>
      <c r="L23" s="496">
        <v>0</v>
      </c>
      <c r="M23" s="497">
        <v>0</v>
      </c>
      <c r="N23" s="482"/>
      <c r="O23"/>
      <c r="P23"/>
      <c r="Q23"/>
      <c r="R23" s="821"/>
      <c r="S23" s="821"/>
      <c r="T23" s="821"/>
      <c r="U23" s="821"/>
      <c r="V23" s="821"/>
      <c r="W23" s="821"/>
      <c r="X23" s="821"/>
    </row>
    <row r="24" spans="1:24">
      <c r="A24" s="223" t="s">
        <v>381</v>
      </c>
      <c r="B24" s="670" t="s">
        <v>379</v>
      </c>
      <c r="C24" s="113" t="s">
        <v>61</v>
      </c>
      <c r="D24" s="494"/>
      <c r="E24" s="495"/>
      <c r="F24" s="495"/>
      <c r="G24" s="495"/>
      <c r="H24" s="495"/>
      <c r="I24" s="495"/>
      <c r="J24" s="495"/>
      <c r="K24" s="495"/>
      <c r="L24" s="496">
        <v>0</v>
      </c>
      <c r="M24" s="497">
        <v>0</v>
      </c>
      <c r="N24" s="482"/>
      <c r="O24"/>
      <c r="P24"/>
      <c r="Q24"/>
      <c r="R24" s="821"/>
      <c r="S24" s="821"/>
      <c r="T24" s="821"/>
      <c r="U24" s="821"/>
      <c r="V24" s="821"/>
      <c r="W24" s="821"/>
      <c r="X24" s="821"/>
    </row>
    <row r="25" spans="1:24">
      <c r="A25" s="223" t="s">
        <v>382</v>
      </c>
      <c r="B25" s="670" t="s">
        <v>379</v>
      </c>
      <c r="C25" s="113" t="s">
        <v>61</v>
      </c>
      <c r="D25" s="494"/>
      <c r="E25" s="495"/>
      <c r="F25" s="495"/>
      <c r="G25" s="495"/>
      <c r="H25" s="495"/>
      <c r="I25" s="495"/>
      <c r="J25" s="495"/>
      <c r="K25" s="495"/>
      <c r="L25" s="496">
        <v>0</v>
      </c>
      <c r="M25" s="497">
        <v>0</v>
      </c>
      <c r="N25" s="482"/>
      <c r="O25"/>
      <c r="P25"/>
      <c r="Q25"/>
      <c r="R25" s="821"/>
      <c r="S25" s="821"/>
      <c r="T25" s="821"/>
      <c r="U25" s="821"/>
      <c r="V25" s="821"/>
      <c r="W25" s="821"/>
      <c r="X25" s="821"/>
    </row>
    <row r="26" spans="1:24">
      <c r="A26" s="223" t="s">
        <v>383</v>
      </c>
      <c r="B26" s="670" t="s">
        <v>379</v>
      </c>
      <c r="C26" s="113" t="s">
        <v>61</v>
      </c>
      <c r="D26" s="494"/>
      <c r="E26" s="495"/>
      <c r="F26" s="495"/>
      <c r="G26" s="495"/>
      <c r="H26" s="495"/>
      <c r="I26" s="495"/>
      <c r="J26" s="495"/>
      <c r="K26" s="495"/>
      <c r="L26" s="496">
        <v>0</v>
      </c>
      <c r="M26" s="497">
        <v>0</v>
      </c>
      <c r="N26" s="482"/>
      <c r="O26"/>
      <c r="P26"/>
      <c r="Q26"/>
      <c r="R26" s="821"/>
      <c r="S26" s="821"/>
      <c r="T26" s="821"/>
      <c r="U26" s="821"/>
      <c r="V26" s="821"/>
      <c r="W26" s="821"/>
      <c r="X26" s="821"/>
    </row>
    <row r="27" spans="1:24">
      <c r="A27" s="223" t="s">
        <v>384</v>
      </c>
      <c r="B27" s="670" t="s">
        <v>379</v>
      </c>
      <c r="C27" s="113" t="s">
        <v>61</v>
      </c>
      <c r="D27" s="498"/>
      <c r="E27" s="499"/>
      <c r="F27" s="499"/>
      <c r="G27" s="499"/>
      <c r="H27" s="499"/>
      <c r="I27" s="499"/>
      <c r="J27" s="499"/>
      <c r="K27" s="499"/>
      <c r="L27" s="500">
        <v>0</v>
      </c>
      <c r="M27" s="501">
        <v>0</v>
      </c>
      <c r="N27" s="483"/>
      <c r="O27"/>
      <c r="P27"/>
      <c r="Q27"/>
      <c r="R27" s="821"/>
      <c r="S27" s="821"/>
      <c r="T27" s="821"/>
      <c r="U27" s="821"/>
      <c r="V27" s="821"/>
      <c r="W27" s="821"/>
      <c r="X27" s="821"/>
    </row>
    <row r="28" spans="1:24">
      <c r="A28" s="21"/>
      <c r="B28" s="680" t="s">
        <v>385</v>
      </c>
      <c r="C28" s="113" t="s">
        <v>61</v>
      </c>
      <c r="D28" s="74">
        <v>0</v>
      </c>
      <c r="E28" s="75">
        <v>0</v>
      </c>
      <c r="F28" s="75">
        <v>0</v>
      </c>
      <c r="G28" s="75">
        <v>0</v>
      </c>
      <c r="H28" s="75">
        <v>0</v>
      </c>
      <c r="I28" s="75">
        <v>0</v>
      </c>
      <c r="J28" s="75">
        <v>0</v>
      </c>
      <c r="K28" s="75">
        <v>0</v>
      </c>
      <c r="L28" s="74">
        <v>0</v>
      </c>
      <c r="M28" s="76">
        <v>0</v>
      </c>
      <c r="N28" s="46"/>
      <c r="R28" s="821"/>
      <c r="S28" s="821"/>
      <c r="T28" s="821"/>
      <c r="U28" s="821"/>
      <c r="V28" s="821"/>
      <c r="W28" s="821"/>
      <c r="X28" s="821"/>
    </row>
    <row r="29" spans="1:24">
      <c r="A29" s="21"/>
      <c r="B29" s="672"/>
      <c r="R29" s="821"/>
      <c r="S29" s="821"/>
      <c r="T29" s="821"/>
      <c r="U29" s="821"/>
      <c r="V29" s="821"/>
      <c r="W29" s="821"/>
      <c r="X29" s="821"/>
    </row>
    <row r="30" spans="1:24">
      <c r="A30" s="21"/>
      <c r="B30" s="679" t="s">
        <v>386</v>
      </c>
      <c r="C30" s="117" t="s">
        <v>61</v>
      </c>
      <c r="D30" s="67">
        <v>0</v>
      </c>
      <c r="E30" s="68">
        <v>0</v>
      </c>
      <c r="F30" s="68">
        <v>0</v>
      </c>
      <c r="G30" s="68">
        <v>0</v>
      </c>
      <c r="H30" s="68">
        <v>0</v>
      </c>
      <c r="I30" s="68">
        <v>0</v>
      </c>
      <c r="J30" s="68">
        <v>0</v>
      </c>
      <c r="K30" s="68">
        <v>0</v>
      </c>
      <c r="L30" s="67">
        <v>0</v>
      </c>
      <c r="M30" s="69">
        <v>0</v>
      </c>
      <c r="R30" s="821"/>
      <c r="S30" s="821"/>
      <c r="T30" s="821"/>
      <c r="U30" s="821"/>
      <c r="V30" s="821"/>
      <c r="W30" s="821"/>
      <c r="X30" s="821"/>
    </row>
    <row r="31" spans="1:24">
      <c r="A31" s="21"/>
      <c r="B31" s="679" t="s">
        <v>387</v>
      </c>
      <c r="C31" s="117" t="s">
        <v>61</v>
      </c>
      <c r="D31" s="64">
        <v>0</v>
      </c>
      <c r="E31" s="65">
        <v>0</v>
      </c>
      <c r="F31" s="65">
        <v>0</v>
      </c>
      <c r="G31" s="65">
        <v>0</v>
      </c>
      <c r="H31" s="65">
        <v>0</v>
      </c>
      <c r="I31" s="65">
        <v>0</v>
      </c>
      <c r="J31" s="65">
        <v>0</v>
      </c>
      <c r="K31" s="65">
        <v>0</v>
      </c>
      <c r="L31" s="64">
        <v>0</v>
      </c>
      <c r="M31" s="66">
        <v>0</v>
      </c>
      <c r="R31" s="821"/>
      <c r="S31" s="821"/>
      <c r="T31" s="821"/>
      <c r="U31" s="821"/>
      <c r="V31" s="821"/>
      <c r="W31" s="821"/>
      <c r="X31" s="821"/>
    </row>
    <row r="32" spans="1:24">
      <c r="A32" s="21"/>
      <c r="B32" s="672"/>
      <c r="R32" s="821"/>
      <c r="S32" s="821"/>
      <c r="T32" s="821"/>
      <c r="U32" s="821"/>
      <c r="V32" s="821"/>
      <c r="W32" s="821"/>
      <c r="X32" s="821"/>
    </row>
    <row r="33" spans="1:24">
      <c r="A33" s="21"/>
      <c r="B33" s="680" t="s">
        <v>388</v>
      </c>
      <c r="R33" s="821"/>
      <c r="S33" s="821"/>
      <c r="T33" s="821"/>
      <c r="U33" s="821"/>
      <c r="V33" s="821"/>
      <c r="W33" s="821"/>
      <c r="X33" s="821"/>
    </row>
    <row r="34" spans="1:24">
      <c r="A34" s="21"/>
      <c r="B34" s="672" t="s">
        <v>389</v>
      </c>
      <c r="C34" s="113" t="s">
        <v>61</v>
      </c>
      <c r="D34" s="67">
        <v>8.5001299223333771</v>
      </c>
      <c r="E34" s="68">
        <v>7.1455664078704846</v>
      </c>
      <c r="F34" s="68">
        <v>6.4238107296176681</v>
      </c>
      <c r="G34" s="68">
        <v>6.0364454850600113</v>
      </c>
      <c r="H34" s="68">
        <v>3.9564038854260701</v>
      </c>
      <c r="I34" s="68">
        <v>3.1283531162991385</v>
      </c>
      <c r="J34" s="68">
        <v>5.7147652820671766</v>
      </c>
      <c r="K34" s="68">
        <v>7.4300598736937182</v>
      </c>
      <c r="L34" s="67">
        <v>48.335534702367639</v>
      </c>
      <c r="M34" s="69">
        <v>48.335534702367639</v>
      </c>
      <c r="R34" s="821"/>
      <c r="S34" s="821"/>
      <c r="T34" s="821"/>
      <c r="U34" s="821"/>
      <c r="V34" s="821"/>
      <c r="W34" s="821"/>
      <c r="X34" s="821"/>
    </row>
    <row r="35" spans="1:24">
      <c r="A35" s="21"/>
      <c r="B35" s="672" t="s">
        <v>376</v>
      </c>
      <c r="C35" s="113" t="s">
        <v>61</v>
      </c>
      <c r="D35" s="70">
        <v>15.098231883145184</v>
      </c>
      <c r="E35" s="71">
        <v>12.692208183663345</v>
      </c>
      <c r="F35" s="71">
        <v>11.410200179926109</v>
      </c>
      <c r="G35" s="71">
        <v>10.722148310220421</v>
      </c>
      <c r="H35" s="71">
        <v>7.0275047359677956</v>
      </c>
      <c r="I35" s="71">
        <v>5.556691626341447</v>
      </c>
      <c r="J35" s="71">
        <v>10.150768538219268</v>
      </c>
      <c r="K35" s="71">
        <v>13.197535555772465</v>
      </c>
      <c r="L35" s="70">
        <v>85.855289013256026</v>
      </c>
      <c r="M35" s="72">
        <v>85.855289013256026</v>
      </c>
      <c r="R35" s="821"/>
      <c r="S35" s="821"/>
      <c r="T35" s="821"/>
      <c r="U35" s="821"/>
      <c r="V35" s="821"/>
      <c r="W35" s="821"/>
      <c r="X35" s="821"/>
    </row>
    <row r="36" spans="1:24">
      <c r="A36" s="21"/>
      <c r="B36" s="680" t="s">
        <v>390</v>
      </c>
      <c r="C36" s="114" t="s">
        <v>61</v>
      </c>
      <c r="D36" s="100">
        <v>23.598361805478561</v>
      </c>
      <c r="E36" s="101">
        <v>19.837774591533829</v>
      </c>
      <c r="F36" s="101">
        <v>17.834010909543778</v>
      </c>
      <c r="G36" s="101">
        <v>16.758593795280433</v>
      </c>
      <c r="H36" s="101">
        <v>10.983908621393866</v>
      </c>
      <c r="I36" s="101">
        <v>8.685044742640585</v>
      </c>
      <c r="J36" s="101">
        <v>15.865533820286444</v>
      </c>
      <c r="K36" s="101">
        <v>20.627595429466183</v>
      </c>
      <c r="L36" s="100">
        <v>134.19082371562368</v>
      </c>
      <c r="M36" s="102">
        <v>134.19082371562368</v>
      </c>
      <c r="R36" s="821"/>
      <c r="S36" s="821"/>
      <c r="T36" s="821"/>
      <c r="U36" s="821"/>
      <c r="V36" s="821"/>
      <c r="W36" s="821"/>
      <c r="X36" s="821"/>
    </row>
    <row r="37" spans="1:24">
      <c r="A37" s="21"/>
      <c r="B37" s="672"/>
      <c r="K37" s="855"/>
      <c r="R37" s="821"/>
      <c r="S37" s="821"/>
      <c r="T37" s="821"/>
      <c r="U37" s="821"/>
      <c r="V37" s="821"/>
      <c r="W37" s="821"/>
      <c r="X37" s="821"/>
    </row>
    <row r="38" spans="1:24">
      <c r="A38" s="21"/>
      <c r="B38" s="675" t="s">
        <v>64</v>
      </c>
      <c r="C38" s="109"/>
      <c r="D38" s="60"/>
      <c r="E38" s="60"/>
      <c r="F38" s="60"/>
      <c r="G38" s="60"/>
      <c r="H38" s="60"/>
      <c r="I38" s="60"/>
      <c r="J38" s="60"/>
      <c r="K38" s="60"/>
      <c r="L38" s="60"/>
      <c r="M38" s="60"/>
      <c r="N38" s="60"/>
      <c r="R38" s="821"/>
      <c r="S38" s="821"/>
      <c r="T38" s="821"/>
      <c r="U38" s="821"/>
      <c r="V38" s="821"/>
      <c r="W38" s="821"/>
      <c r="X38" s="821"/>
    </row>
    <row r="39" spans="1:24" s="21" customFormat="1">
      <c r="B39" s="673"/>
      <c r="C39" s="99"/>
      <c r="D39" s="268"/>
      <c r="E39" s="268"/>
      <c r="F39" s="268"/>
      <c r="G39" s="268"/>
      <c r="H39" s="268"/>
      <c r="I39" s="268"/>
      <c r="J39" s="268"/>
      <c r="K39" s="268"/>
      <c r="L39" s="268"/>
      <c r="M39" s="268"/>
      <c r="N39" s="268"/>
      <c r="R39" s="821"/>
      <c r="S39" s="821"/>
      <c r="T39" s="821"/>
      <c r="U39" s="821"/>
      <c r="V39" s="821"/>
      <c r="W39" s="821"/>
      <c r="X39" s="821"/>
    </row>
    <row r="40" spans="1:24">
      <c r="A40" s="21"/>
      <c r="B40" s="256" t="s">
        <v>371</v>
      </c>
      <c r="C40" s="113" t="s">
        <v>61</v>
      </c>
      <c r="D40" s="555">
        <v>75.65417606107161</v>
      </c>
      <c r="E40" s="556">
        <v>79.371163176717928</v>
      </c>
      <c r="F40" s="556">
        <v>71.559473660661226</v>
      </c>
      <c r="G40" s="556">
        <v>69.50692434262524</v>
      </c>
      <c r="H40" s="556">
        <v>71.497283014088339</v>
      </c>
      <c r="I40" s="556">
        <v>73.290316525401096</v>
      </c>
      <c r="J40" s="556">
        <v>72.932890509210125</v>
      </c>
      <c r="K40" s="556">
        <v>73.330530469790958</v>
      </c>
      <c r="L40" s="557">
        <v>587.14275775956639</v>
      </c>
      <c r="M40" s="558">
        <v>587.14275775956639</v>
      </c>
      <c r="N40" s="291"/>
      <c r="O40" s="46"/>
      <c r="R40" s="821"/>
      <c r="S40" s="821"/>
      <c r="T40" s="821"/>
      <c r="U40" s="821"/>
      <c r="V40" s="821"/>
      <c r="W40" s="821"/>
      <c r="X40" s="821"/>
    </row>
    <row r="41" spans="1:24" ht="25.2">
      <c r="A41" s="21"/>
      <c r="B41" s="677" t="s">
        <v>372</v>
      </c>
      <c r="C41" s="113" t="s">
        <v>61</v>
      </c>
      <c r="D41" s="559">
        <v>81.48318522854251</v>
      </c>
      <c r="E41" s="560">
        <v>83.165769740399114</v>
      </c>
      <c r="F41" s="560">
        <v>82.711181226248215</v>
      </c>
      <c r="G41" s="560">
        <v>83.180116879120945</v>
      </c>
      <c r="H41" s="560">
        <v>84.418786849046498</v>
      </c>
      <c r="I41" s="560">
        <v>83.116771655632093</v>
      </c>
      <c r="J41" s="560">
        <v>85.832474189172046</v>
      </c>
      <c r="K41" s="560">
        <v>88.330400186043391</v>
      </c>
      <c r="L41" s="561">
        <v>672.23868595420481</v>
      </c>
      <c r="M41" s="562">
        <v>672.23868595420481</v>
      </c>
      <c r="N41" s="291"/>
      <c r="O41" s="46"/>
      <c r="R41" s="821"/>
      <c r="S41" s="821"/>
      <c r="T41" s="821"/>
      <c r="U41" s="821"/>
      <c r="V41" s="821"/>
      <c r="W41" s="821"/>
      <c r="X41" s="821"/>
    </row>
    <row r="42" spans="1:24">
      <c r="A42" s="21"/>
      <c r="B42" s="678" t="s">
        <v>373</v>
      </c>
      <c r="C42" s="113" t="s">
        <v>61</v>
      </c>
      <c r="D42" s="74">
        <v>5.8290091674709004</v>
      </c>
      <c r="E42" s="75">
        <v>3.7946065636811852</v>
      </c>
      <c r="F42" s="75">
        <v>11.151707565586989</v>
      </c>
      <c r="G42" s="75">
        <v>13.673192536495705</v>
      </c>
      <c r="H42" s="75">
        <v>12.921503834958159</v>
      </c>
      <c r="I42" s="75">
        <v>9.8264551302309968</v>
      </c>
      <c r="J42" s="75">
        <v>12.899583679961921</v>
      </c>
      <c r="K42" s="75">
        <v>14.999869716252434</v>
      </c>
      <c r="L42" s="943">
        <v>85.095928194638418</v>
      </c>
      <c r="M42" s="944">
        <v>85.095928194638418</v>
      </c>
      <c r="N42" s="292"/>
      <c r="O42" s="1007"/>
      <c r="P42" s="1007"/>
      <c r="Q42" s="1007"/>
      <c r="R42" s="821"/>
      <c r="S42" s="821"/>
      <c r="T42" s="821"/>
      <c r="U42" s="821"/>
      <c r="V42" s="821"/>
      <c r="W42" s="821"/>
      <c r="X42" s="821"/>
    </row>
    <row r="43" spans="1:24" ht="13.2">
      <c r="A43" s="21"/>
      <c r="B43" s="678"/>
      <c r="C43" s="113"/>
      <c r="D43" s="42"/>
      <c r="E43" s="42"/>
      <c r="F43" s="42"/>
      <c r="G43" s="42"/>
      <c r="H43" s="42"/>
      <c r="I43" s="42"/>
      <c r="J43" s="42"/>
      <c r="K43" s="822"/>
      <c r="L43" s="42"/>
      <c r="M43" s="42"/>
      <c r="N43" s="288"/>
      <c r="O43" s="47"/>
      <c r="P43" s="47"/>
      <c r="Q43" s="47"/>
      <c r="R43" s="821"/>
      <c r="S43" s="821"/>
      <c r="T43" s="821"/>
      <c r="U43" s="821"/>
      <c r="V43" s="821"/>
      <c r="W43" s="821"/>
      <c r="X43" s="821"/>
    </row>
    <row r="44" spans="1:24">
      <c r="A44" s="21"/>
      <c r="B44" s="672" t="s">
        <v>374</v>
      </c>
      <c r="C44" s="97" t="s">
        <v>270</v>
      </c>
      <c r="D44" s="81">
        <v>0.36019999999999996</v>
      </c>
      <c r="E44" s="82">
        <v>0.36019999999999996</v>
      </c>
      <c r="F44" s="82">
        <v>0.36019999999999996</v>
      </c>
      <c r="G44" s="82">
        <v>0.36019999999999996</v>
      </c>
      <c r="H44" s="82">
        <v>0.36019999999999996</v>
      </c>
      <c r="I44" s="82">
        <v>0.36019999999999996</v>
      </c>
      <c r="J44" s="82">
        <v>0.36019999999999996</v>
      </c>
      <c r="K44" s="83">
        <v>0.36019999999999996</v>
      </c>
      <c r="L44" s="45"/>
      <c r="M44" s="45"/>
      <c r="N44" s="289"/>
      <c r="O44"/>
      <c r="P44"/>
      <c r="Q44"/>
      <c r="R44" s="821"/>
      <c r="S44" s="821"/>
      <c r="T44" s="821"/>
      <c r="U44" s="821"/>
      <c r="V44" s="821"/>
      <c r="W44" s="821"/>
      <c r="X44" s="821"/>
    </row>
    <row r="45" spans="1:24">
      <c r="A45" s="21"/>
      <c r="B45" s="672"/>
      <c r="N45" s="290"/>
      <c r="O45"/>
      <c r="P45"/>
      <c r="Q45"/>
      <c r="R45" s="821"/>
      <c r="S45" s="821"/>
      <c r="T45" s="821"/>
      <c r="U45" s="821"/>
      <c r="V45" s="821"/>
      <c r="W45" s="821"/>
      <c r="X45" s="821"/>
    </row>
    <row r="46" spans="1:24">
      <c r="A46" s="21"/>
      <c r="B46" s="679" t="s">
        <v>375</v>
      </c>
      <c r="C46" s="117" t="s">
        <v>61</v>
      </c>
      <c r="D46" s="67">
        <v>2.0996091021230181</v>
      </c>
      <c r="E46" s="68">
        <v>1.3668172842379627</v>
      </c>
      <c r="F46" s="68">
        <v>4.016845065124433</v>
      </c>
      <c r="G46" s="68">
        <v>4.9250839516457523</v>
      </c>
      <c r="H46" s="68">
        <v>4.6543256813519287</v>
      </c>
      <c r="I46" s="68">
        <v>3.5394891379092046</v>
      </c>
      <c r="J46" s="68">
        <v>4.6464300415222839</v>
      </c>
      <c r="K46" s="68">
        <v>5.4029530717941263</v>
      </c>
      <c r="L46" s="294">
        <v>30.651553335708709</v>
      </c>
      <c r="M46" s="484">
        <v>30.651553335708709</v>
      </c>
      <c r="N46" s="292"/>
      <c r="O46"/>
      <c r="P46"/>
      <c r="Q46"/>
      <c r="R46" s="821"/>
      <c r="S46" s="821"/>
      <c r="T46" s="821"/>
      <c r="U46" s="821"/>
      <c r="V46" s="821"/>
      <c r="W46" s="821"/>
      <c r="X46" s="821"/>
    </row>
    <row r="47" spans="1:24">
      <c r="A47" s="21"/>
      <c r="B47" s="679" t="s">
        <v>376</v>
      </c>
      <c r="C47" s="117" t="s">
        <v>61</v>
      </c>
      <c r="D47" s="486">
        <v>3.7294000653478823</v>
      </c>
      <c r="E47" s="487">
        <v>2.4277892794432225</v>
      </c>
      <c r="F47" s="487">
        <v>7.1348625004625559</v>
      </c>
      <c r="G47" s="487">
        <v>8.7481085848499518</v>
      </c>
      <c r="H47" s="487">
        <v>8.2671781536062312</v>
      </c>
      <c r="I47" s="487">
        <v>6.2869659923217922</v>
      </c>
      <c r="J47" s="487">
        <v>8.2531536384396382</v>
      </c>
      <c r="K47" s="487">
        <v>9.5969166444583074</v>
      </c>
      <c r="L47" s="488">
        <v>54.444374858929578</v>
      </c>
      <c r="M47" s="489">
        <v>54.444374858929578</v>
      </c>
      <c r="N47" s="292"/>
      <c r="O47"/>
      <c r="P47"/>
      <c r="Q47"/>
      <c r="R47" s="821"/>
      <c r="S47" s="821"/>
      <c r="T47" s="821"/>
      <c r="U47" s="821"/>
      <c r="V47" s="821"/>
      <c r="W47" s="821"/>
      <c r="X47" s="821"/>
    </row>
    <row r="48" spans="1:24">
      <c r="A48" s="21"/>
      <c r="B48" s="672"/>
      <c r="N48" s="290"/>
      <c r="O48"/>
      <c r="P48"/>
      <c r="Q48"/>
      <c r="R48" s="821"/>
      <c r="S48" s="821"/>
      <c r="T48" s="821"/>
      <c r="U48" s="821"/>
      <c r="V48" s="821"/>
      <c r="W48" s="821"/>
      <c r="X48" s="821"/>
    </row>
    <row r="49" spans="1:24">
      <c r="A49" s="21"/>
      <c r="B49" s="680" t="s">
        <v>377</v>
      </c>
      <c r="N49" s="290"/>
      <c r="O49"/>
      <c r="P49"/>
      <c r="Q49"/>
      <c r="R49" s="821"/>
      <c r="S49" s="821"/>
      <c r="T49" s="821"/>
      <c r="U49" s="821"/>
      <c r="V49" s="821"/>
      <c r="W49" s="821"/>
      <c r="X49" s="821"/>
    </row>
    <row r="50" spans="1:24">
      <c r="A50" s="223" t="s">
        <v>378</v>
      </c>
      <c r="B50" s="670" t="s">
        <v>379</v>
      </c>
      <c r="C50" s="113" t="s">
        <v>61</v>
      </c>
      <c r="D50" s="490"/>
      <c r="E50" s="491"/>
      <c r="F50" s="491"/>
      <c r="G50" s="491"/>
      <c r="H50" s="491"/>
      <c r="I50" s="491"/>
      <c r="J50" s="491"/>
      <c r="K50" s="491"/>
      <c r="L50" s="563">
        <v>0</v>
      </c>
      <c r="M50" s="564">
        <v>0</v>
      </c>
      <c r="N50" s="481"/>
      <c r="O50"/>
      <c r="P50"/>
      <c r="Q50"/>
      <c r="R50" s="821"/>
      <c r="S50" s="821"/>
      <c r="T50" s="821"/>
      <c r="U50" s="821"/>
      <c r="V50" s="821"/>
      <c r="W50" s="821"/>
      <c r="X50" s="821"/>
    </row>
    <row r="51" spans="1:24">
      <c r="A51" s="223" t="s">
        <v>380</v>
      </c>
      <c r="B51" s="670" t="s">
        <v>379</v>
      </c>
      <c r="C51" s="113" t="s">
        <v>61</v>
      </c>
      <c r="D51" s="494"/>
      <c r="E51" s="495"/>
      <c r="F51" s="495"/>
      <c r="G51" s="495"/>
      <c r="H51" s="495"/>
      <c r="I51" s="495"/>
      <c r="J51" s="495"/>
      <c r="K51" s="495"/>
      <c r="L51" s="565">
        <v>0</v>
      </c>
      <c r="M51" s="566">
        <v>0</v>
      </c>
      <c r="N51" s="482"/>
      <c r="O51"/>
      <c r="P51"/>
      <c r="Q51"/>
      <c r="R51" s="821"/>
      <c r="S51" s="821"/>
      <c r="T51" s="821"/>
      <c r="U51" s="821"/>
      <c r="V51" s="821"/>
      <c r="W51" s="821"/>
      <c r="X51" s="821"/>
    </row>
    <row r="52" spans="1:24">
      <c r="A52" s="223" t="s">
        <v>381</v>
      </c>
      <c r="B52" s="670" t="s">
        <v>379</v>
      </c>
      <c r="C52" s="113" t="s">
        <v>61</v>
      </c>
      <c r="D52" s="494"/>
      <c r="E52" s="495"/>
      <c r="F52" s="495"/>
      <c r="G52" s="495"/>
      <c r="H52" s="495"/>
      <c r="I52" s="495"/>
      <c r="J52" s="495"/>
      <c r="K52" s="495"/>
      <c r="L52" s="565">
        <v>0</v>
      </c>
      <c r="M52" s="566">
        <v>0</v>
      </c>
      <c r="N52" s="482"/>
      <c r="O52"/>
      <c r="P52"/>
      <c r="Q52"/>
      <c r="R52" s="821"/>
      <c r="S52" s="821"/>
      <c r="T52" s="821"/>
      <c r="U52" s="821"/>
      <c r="V52" s="821"/>
      <c r="W52" s="821"/>
      <c r="X52" s="821"/>
    </row>
    <row r="53" spans="1:24">
      <c r="A53" s="223" t="s">
        <v>382</v>
      </c>
      <c r="B53" s="670" t="s">
        <v>379</v>
      </c>
      <c r="C53" s="113" t="s">
        <v>61</v>
      </c>
      <c r="D53" s="494"/>
      <c r="E53" s="495"/>
      <c r="F53" s="495"/>
      <c r="G53" s="495"/>
      <c r="H53" s="495"/>
      <c r="I53" s="495"/>
      <c r="J53" s="495"/>
      <c r="K53" s="495"/>
      <c r="L53" s="565">
        <v>0</v>
      </c>
      <c r="M53" s="566">
        <v>0</v>
      </c>
      <c r="N53" s="482"/>
      <c r="O53"/>
      <c r="P53"/>
      <c r="Q53"/>
      <c r="R53" s="821"/>
      <c r="S53" s="821"/>
      <c r="T53" s="821"/>
      <c r="U53" s="821"/>
      <c r="V53" s="821"/>
      <c r="W53" s="821"/>
      <c r="X53" s="821"/>
    </row>
    <row r="54" spans="1:24">
      <c r="A54" s="223" t="s">
        <v>383</v>
      </c>
      <c r="B54" s="670" t="s">
        <v>379</v>
      </c>
      <c r="C54" s="113" t="s">
        <v>61</v>
      </c>
      <c r="D54" s="494"/>
      <c r="E54" s="495"/>
      <c r="F54" s="495"/>
      <c r="G54" s="495"/>
      <c r="H54" s="495"/>
      <c r="I54" s="495"/>
      <c r="J54" s="495"/>
      <c r="K54" s="495"/>
      <c r="L54" s="565">
        <v>0</v>
      </c>
      <c r="M54" s="566">
        <v>0</v>
      </c>
      <c r="N54" s="482"/>
      <c r="O54"/>
      <c r="P54"/>
      <c r="Q54"/>
      <c r="R54" s="821"/>
      <c r="S54" s="821"/>
      <c r="T54" s="821"/>
      <c r="U54" s="821"/>
      <c r="V54" s="821"/>
      <c r="W54" s="821"/>
      <c r="X54" s="821"/>
    </row>
    <row r="55" spans="1:24">
      <c r="A55" s="223" t="s">
        <v>384</v>
      </c>
      <c r="B55" s="670" t="s">
        <v>379</v>
      </c>
      <c r="C55" s="113" t="s">
        <v>61</v>
      </c>
      <c r="D55" s="498"/>
      <c r="E55" s="499"/>
      <c r="F55" s="499"/>
      <c r="G55" s="499"/>
      <c r="H55" s="499"/>
      <c r="I55" s="499"/>
      <c r="J55" s="499"/>
      <c r="K55" s="499"/>
      <c r="L55" s="567">
        <v>0</v>
      </c>
      <c r="M55" s="568">
        <v>0</v>
      </c>
      <c r="N55" s="483"/>
      <c r="O55"/>
      <c r="P55"/>
      <c r="Q55"/>
      <c r="R55" s="821"/>
      <c r="S55" s="821"/>
      <c r="T55" s="821"/>
      <c r="U55" s="821"/>
      <c r="V55" s="821"/>
      <c r="W55" s="821"/>
      <c r="X55" s="821"/>
    </row>
    <row r="56" spans="1:24">
      <c r="A56" s="21"/>
      <c r="B56" s="680" t="s">
        <v>385</v>
      </c>
      <c r="C56" s="113" t="s">
        <v>61</v>
      </c>
      <c r="D56" s="74">
        <v>0</v>
      </c>
      <c r="E56" s="75">
        <v>0</v>
      </c>
      <c r="F56" s="75">
        <v>0</v>
      </c>
      <c r="G56" s="75">
        <v>0</v>
      </c>
      <c r="H56" s="75">
        <v>0</v>
      </c>
      <c r="I56" s="75">
        <v>0</v>
      </c>
      <c r="J56" s="75">
        <v>0</v>
      </c>
      <c r="K56" s="75">
        <v>0</v>
      </c>
      <c r="L56" s="943">
        <v>0</v>
      </c>
      <c r="M56" s="944">
        <v>0</v>
      </c>
      <c r="N56" s="292"/>
      <c r="R56" s="821"/>
      <c r="S56" s="821"/>
      <c r="T56" s="821"/>
      <c r="U56" s="821"/>
      <c r="V56" s="821"/>
      <c r="W56" s="821"/>
      <c r="X56" s="821"/>
    </row>
    <row r="57" spans="1:24">
      <c r="A57" s="21"/>
      <c r="B57" s="672"/>
      <c r="N57" s="290"/>
      <c r="R57" s="821"/>
      <c r="S57" s="821"/>
      <c r="T57" s="821"/>
      <c r="U57" s="821"/>
      <c r="V57" s="821"/>
      <c r="W57" s="821"/>
      <c r="X57" s="821"/>
    </row>
    <row r="58" spans="1:24">
      <c r="A58" s="21"/>
      <c r="B58" s="679" t="s">
        <v>386</v>
      </c>
      <c r="C58" s="117" t="s">
        <v>61</v>
      </c>
      <c r="D58" s="67">
        <v>0</v>
      </c>
      <c r="E58" s="68">
        <v>0</v>
      </c>
      <c r="F58" s="68">
        <v>0</v>
      </c>
      <c r="G58" s="68">
        <v>0</v>
      </c>
      <c r="H58" s="68">
        <v>0</v>
      </c>
      <c r="I58" s="68">
        <v>0</v>
      </c>
      <c r="J58" s="68">
        <v>0</v>
      </c>
      <c r="K58" s="68">
        <v>0</v>
      </c>
      <c r="L58" s="294">
        <v>0</v>
      </c>
      <c r="M58" s="484">
        <v>0</v>
      </c>
      <c r="N58" s="292"/>
      <c r="R58" s="821"/>
      <c r="S58" s="821"/>
      <c r="T58" s="821"/>
      <c r="U58" s="821"/>
      <c r="V58" s="821"/>
      <c r="W58" s="821"/>
      <c r="X58" s="821"/>
    </row>
    <row r="59" spans="1:24">
      <c r="A59" s="21"/>
      <c r="B59" s="679" t="s">
        <v>387</v>
      </c>
      <c r="C59" s="117" t="s">
        <v>61</v>
      </c>
      <c r="D59" s="64">
        <v>0</v>
      </c>
      <c r="E59" s="65">
        <v>0</v>
      </c>
      <c r="F59" s="65">
        <v>0</v>
      </c>
      <c r="G59" s="65">
        <v>0</v>
      </c>
      <c r="H59" s="65">
        <v>0</v>
      </c>
      <c r="I59" s="65">
        <v>0</v>
      </c>
      <c r="J59" s="65">
        <v>0</v>
      </c>
      <c r="K59" s="65">
        <v>0</v>
      </c>
      <c r="L59" s="295">
        <v>0</v>
      </c>
      <c r="M59" s="485">
        <v>0</v>
      </c>
      <c r="N59" s="292"/>
      <c r="R59" s="821"/>
      <c r="S59" s="821"/>
      <c r="T59" s="821"/>
      <c r="U59" s="821"/>
      <c r="V59" s="821"/>
      <c r="W59" s="821"/>
      <c r="X59" s="821"/>
    </row>
    <row r="60" spans="1:24">
      <c r="A60" s="21"/>
      <c r="B60" s="672"/>
      <c r="N60" s="290"/>
      <c r="R60" s="821"/>
      <c r="S60" s="821"/>
      <c r="T60" s="821"/>
      <c r="U60" s="821"/>
      <c r="V60" s="821"/>
      <c r="W60" s="821"/>
      <c r="X60" s="821"/>
    </row>
    <row r="61" spans="1:24">
      <c r="A61" s="21"/>
      <c r="B61" s="680" t="s">
        <v>388</v>
      </c>
      <c r="N61" s="290"/>
      <c r="R61" s="821"/>
      <c r="S61" s="821"/>
      <c r="T61" s="821"/>
      <c r="U61" s="821"/>
      <c r="V61" s="821"/>
      <c r="W61" s="821"/>
      <c r="X61" s="821"/>
    </row>
    <row r="62" spans="1:24">
      <c r="A62" s="21"/>
      <c r="B62" s="672" t="s">
        <v>389</v>
      </c>
      <c r="C62" s="113" t="s">
        <v>61</v>
      </c>
      <c r="D62" s="67">
        <v>2.0996091021230181</v>
      </c>
      <c r="E62" s="68">
        <v>1.3668172842379627</v>
      </c>
      <c r="F62" s="68">
        <v>4.016845065124433</v>
      </c>
      <c r="G62" s="68">
        <v>4.9250839516457523</v>
      </c>
      <c r="H62" s="68">
        <v>4.6543256813519287</v>
      </c>
      <c r="I62" s="68">
        <v>3.5394891379092046</v>
      </c>
      <c r="J62" s="68">
        <v>4.6464300415222839</v>
      </c>
      <c r="K62" s="68">
        <v>5.4029530717941263</v>
      </c>
      <c r="L62" s="294">
        <v>30.651553335708709</v>
      </c>
      <c r="M62" s="484">
        <v>30.651553335708709</v>
      </c>
      <c r="N62" s="292"/>
      <c r="R62" s="821"/>
      <c r="S62" s="821"/>
      <c r="T62" s="821"/>
      <c r="U62" s="821"/>
      <c r="V62" s="821"/>
      <c r="W62" s="821"/>
      <c r="X62" s="821"/>
    </row>
    <row r="63" spans="1:24">
      <c r="A63" s="21"/>
      <c r="B63" s="672" t="s">
        <v>376</v>
      </c>
      <c r="C63" s="113" t="s">
        <v>61</v>
      </c>
      <c r="D63" s="70">
        <v>3.7294000653478823</v>
      </c>
      <c r="E63" s="71">
        <v>2.4277892794432225</v>
      </c>
      <c r="F63" s="71">
        <v>7.1348625004625559</v>
      </c>
      <c r="G63" s="71">
        <v>8.7481085848499518</v>
      </c>
      <c r="H63" s="71">
        <v>8.2671781536062312</v>
      </c>
      <c r="I63" s="71">
        <v>6.2869659923217922</v>
      </c>
      <c r="J63" s="71">
        <v>8.2531536384396382</v>
      </c>
      <c r="K63" s="71">
        <v>9.5969166444583074</v>
      </c>
      <c r="L63" s="296">
        <v>54.444374858929578</v>
      </c>
      <c r="M63" s="485">
        <v>54.444374858929578</v>
      </c>
      <c r="N63" s="292"/>
      <c r="R63" s="821"/>
      <c r="S63" s="821"/>
      <c r="T63" s="821"/>
      <c r="U63" s="821"/>
      <c r="V63" s="821"/>
      <c r="W63" s="821"/>
      <c r="X63" s="821"/>
    </row>
    <row r="64" spans="1:24">
      <c r="A64" s="21"/>
      <c r="B64" s="680" t="s">
        <v>390</v>
      </c>
      <c r="C64" s="114" t="s">
        <v>61</v>
      </c>
      <c r="D64" s="100">
        <v>5.8290091674709004</v>
      </c>
      <c r="E64" s="101">
        <v>3.7946065636811852</v>
      </c>
      <c r="F64" s="101">
        <v>11.151707565586989</v>
      </c>
      <c r="G64" s="101">
        <v>13.673192536495705</v>
      </c>
      <c r="H64" s="101">
        <v>12.921503834958159</v>
      </c>
      <c r="I64" s="101">
        <v>9.8264551302309968</v>
      </c>
      <c r="J64" s="101">
        <v>12.899583679961921</v>
      </c>
      <c r="K64" s="101">
        <v>14.999869716252434</v>
      </c>
      <c r="L64" s="297">
        <v>85.09592819463829</v>
      </c>
      <c r="M64" s="945">
        <v>85.09592819463829</v>
      </c>
      <c r="N64" s="293"/>
      <c r="R64" s="821"/>
      <c r="S64" s="821"/>
      <c r="T64" s="821"/>
      <c r="U64" s="821"/>
      <c r="V64" s="821"/>
      <c r="W64" s="821"/>
      <c r="X64" s="821"/>
    </row>
    <row r="65" spans="1:24">
      <c r="A65" s="21"/>
      <c r="B65" s="680"/>
      <c r="C65" s="114"/>
      <c r="D65" s="114"/>
      <c r="E65" s="114"/>
      <c r="F65" s="114"/>
      <c r="G65" s="114"/>
      <c r="H65" s="114"/>
      <c r="I65" s="114"/>
      <c r="J65" s="114"/>
      <c r="K65" s="855"/>
      <c r="L65" s="114"/>
      <c r="M65" s="114"/>
      <c r="R65" s="821"/>
      <c r="S65" s="821"/>
      <c r="T65" s="821"/>
      <c r="U65" s="821"/>
      <c r="V65" s="821"/>
      <c r="W65" s="821"/>
      <c r="X65" s="821"/>
    </row>
    <row r="66" spans="1:24">
      <c r="A66" s="21"/>
      <c r="B66" s="675" t="s">
        <v>391</v>
      </c>
      <c r="C66" s="109"/>
      <c r="D66" s="60"/>
      <c r="E66" s="60"/>
      <c r="F66" s="60"/>
      <c r="G66" s="60"/>
      <c r="H66" s="60"/>
      <c r="I66" s="60"/>
      <c r="J66" s="60"/>
      <c r="K66" s="60"/>
      <c r="L66" s="60"/>
      <c r="M66" s="60"/>
      <c r="N66" s="60"/>
      <c r="R66" s="821"/>
      <c r="S66" s="821"/>
      <c r="T66" s="821"/>
      <c r="U66" s="821"/>
      <c r="V66" s="821"/>
      <c r="W66" s="821"/>
      <c r="X66" s="821"/>
    </row>
    <row r="67" spans="1:24">
      <c r="A67" s="21"/>
      <c r="B67" s="672"/>
      <c r="O67"/>
      <c r="P67"/>
      <c r="Q67"/>
      <c r="R67" s="821"/>
      <c r="S67" s="821"/>
      <c r="T67" s="821"/>
      <c r="U67" s="821"/>
      <c r="V67" s="821"/>
      <c r="W67" s="821"/>
      <c r="X67" s="821"/>
    </row>
    <row r="68" spans="1:24">
      <c r="A68" s="21"/>
      <c r="B68" s="680" t="s">
        <v>388</v>
      </c>
      <c r="R68" s="821"/>
      <c r="S68" s="821"/>
      <c r="T68" s="821"/>
      <c r="U68" s="821"/>
      <c r="V68" s="821"/>
      <c r="W68" s="821"/>
      <c r="X68" s="821"/>
    </row>
    <row r="69" spans="1:24">
      <c r="A69" s="21"/>
      <c r="B69" s="672" t="s">
        <v>389</v>
      </c>
      <c r="C69" s="113" t="s">
        <v>61</v>
      </c>
      <c r="D69" s="67">
        <v>10.599739024456396</v>
      </c>
      <c r="E69" s="68">
        <v>8.5123836921084468</v>
      </c>
      <c r="F69" s="68">
        <v>10.440655794742101</v>
      </c>
      <c r="G69" s="68">
        <v>10.961529436705764</v>
      </c>
      <c r="H69" s="68">
        <v>8.6107295667779979</v>
      </c>
      <c r="I69" s="68">
        <v>6.6678422542083435</v>
      </c>
      <c r="J69" s="68">
        <v>10.36119532358946</v>
      </c>
      <c r="K69" s="68">
        <v>12.833012945487845</v>
      </c>
      <c r="L69" s="67">
        <v>78.987088038076337</v>
      </c>
      <c r="M69" s="69">
        <v>78.987088038076337</v>
      </c>
      <c r="R69" s="821"/>
      <c r="S69" s="821"/>
      <c r="T69" s="821"/>
      <c r="U69" s="821"/>
      <c r="V69" s="821"/>
      <c r="W69" s="821"/>
      <c r="X69" s="821"/>
    </row>
    <row r="70" spans="1:24">
      <c r="A70" s="21"/>
      <c r="B70" s="672" t="s">
        <v>376</v>
      </c>
      <c r="C70" s="113" t="s">
        <v>61</v>
      </c>
      <c r="D70" s="433">
        <v>18.827631948493067</v>
      </c>
      <c r="E70" s="434">
        <v>15.119997463106568</v>
      </c>
      <c r="F70" s="434">
        <v>18.545062680388664</v>
      </c>
      <c r="G70" s="434">
        <v>19.470256895070371</v>
      </c>
      <c r="H70" s="434">
        <v>15.294682889574027</v>
      </c>
      <c r="I70" s="434">
        <v>11.84365761866324</v>
      </c>
      <c r="J70" s="434">
        <v>18.403922176658906</v>
      </c>
      <c r="K70" s="434">
        <v>22.794452200230772</v>
      </c>
      <c r="L70" s="433">
        <v>140.29966387218562</v>
      </c>
      <c r="M70" s="435">
        <v>140.29966387218562</v>
      </c>
      <c r="R70" s="821"/>
      <c r="S70" s="821"/>
      <c r="T70" s="821"/>
      <c r="U70" s="821"/>
      <c r="V70" s="821"/>
      <c r="W70" s="821"/>
      <c r="X70" s="821"/>
    </row>
    <row r="71" spans="1:24">
      <c r="A71" s="21"/>
      <c r="B71" s="680" t="s">
        <v>390</v>
      </c>
      <c r="C71" s="114" t="s">
        <v>61</v>
      </c>
      <c r="D71" s="106">
        <v>29.427370972949461</v>
      </c>
      <c r="E71" s="107">
        <v>23.632381155215015</v>
      </c>
      <c r="F71" s="107">
        <v>28.985718475130767</v>
      </c>
      <c r="G71" s="107">
        <v>30.431786331776134</v>
      </c>
      <c r="H71" s="107">
        <v>23.905412456352025</v>
      </c>
      <c r="I71" s="107">
        <v>18.511499872871582</v>
      </c>
      <c r="J71" s="107">
        <v>28.765117500248365</v>
      </c>
      <c r="K71" s="107">
        <v>35.627465145718617</v>
      </c>
      <c r="L71" s="106">
        <v>219.28675191026198</v>
      </c>
      <c r="M71" s="108">
        <v>219.28675191026198</v>
      </c>
      <c r="R71" s="821"/>
      <c r="S71" s="821"/>
      <c r="T71" s="821"/>
      <c r="U71" s="821"/>
      <c r="V71" s="821"/>
      <c r="W71" s="821"/>
      <c r="X71" s="821"/>
    </row>
    <row r="72" spans="1:24">
      <c r="A72" s="21"/>
      <c r="B72" s="680"/>
      <c r="C72" s="114"/>
      <c r="D72" s="114"/>
      <c r="E72" s="114"/>
      <c r="F72" s="114"/>
      <c r="G72" s="114"/>
      <c r="H72" s="114"/>
      <c r="I72" s="114"/>
      <c r="J72" s="114"/>
      <c r="K72" s="114"/>
      <c r="L72" s="114"/>
      <c r="M72" s="114"/>
      <c r="R72" s="821"/>
      <c r="S72" s="821"/>
      <c r="T72" s="821"/>
      <c r="U72" s="821"/>
      <c r="V72" s="821"/>
      <c r="W72" s="821"/>
      <c r="X72" s="821"/>
    </row>
    <row r="73" spans="1:24">
      <c r="A73" s="21"/>
      <c r="B73" s="672"/>
      <c r="R73" s="821"/>
      <c r="S73" s="821"/>
      <c r="T73" s="821"/>
      <c r="U73" s="821"/>
      <c r="V73" s="821"/>
      <c r="W73" s="821"/>
      <c r="X73" s="821"/>
    </row>
    <row r="74" spans="1:24">
      <c r="A74" s="21"/>
      <c r="B74" s="675" t="s">
        <v>114</v>
      </c>
      <c r="C74" s="109"/>
      <c r="D74" s="59"/>
      <c r="E74" s="59"/>
      <c r="F74" s="59"/>
      <c r="G74" s="59"/>
      <c r="H74" s="59"/>
      <c r="I74" s="59"/>
      <c r="J74" s="59"/>
      <c r="K74" s="59"/>
      <c r="L74" s="59"/>
      <c r="M74" s="59"/>
      <c r="N74" s="59"/>
      <c r="R74" s="821"/>
      <c r="S74" s="821"/>
      <c r="T74" s="821"/>
      <c r="U74" s="821"/>
      <c r="V74" s="821"/>
      <c r="W74" s="821"/>
      <c r="X74" s="821"/>
    </row>
    <row r="75" spans="1:24">
      <c r="A75" s="21"/>
      <c r="B75" s="302" t="s">
        <v>392</v>
      </c>
      <c r="C75" s="301"/>
      <c r="D75" s="301"/>
      <c r="E75" s="301"/>
      <c r="F75" s="301"/>
      <c r="G75" s="301"/>
      <c r="H75" s="301"/>
      <c r="I75" s="301"/>
      <c r="J75" s="301"/>
      <c r="K75" s="301"/>
      <c r="L75" s="301"/>
      <c r="M75" s="301"/>
      <c r="N75" s="301"/>
      <c r="R75" s="821"/>
      <c r="S75" s="821"/>
      <c r="T75" s="821"/>
      <c r="U75" s="821"/>
      <c r="V75" s="821"/>
      <c r="W75" s="821"/>
      <c r="X75" s="821"/>
    </row>
    <row r="76" spans="1:24" s="21" customFormat="1">
      <c r="B76" s="352"/>
      <c r="C76" s="306"/>
      <c r="D76" s="306"/>
      <c r="E76" s="306"/>
      <c r="F76" s="306"/>
      <c r="G76" s="306"/>
      <c r="H76" s="306"/>
      <c r="I76" s="306"/>
      <c r="J76" s="306"/>
      <c r="K76" s="306"/>
      <c r="L76" s="306"/>
      <c r="M76" s="306"/>
      <c r="N76" s="306"/>
      <c r="R76" s="821"/>
      <c r="S76" s="821"/>
      <c r="T76" s="821"/>
      <c r="U76" s="821"/>
      <c r="V76" s="821"/>
      <c r="W76" s="821"/>
      <c r="X76" s="821"/>
    </row>
    <row r="77" spans="1:24">
      <c r="A77" s="21"/>
      <c r="B77" s="679" t="s">
        <v>393</v>
      </c>
      <c r="C77" s="113" t="s">
        <v>61</v>
      </c>
      <c r="D77" s="569">
        <v>3.0675250143183739</v>
      </c>
      <c r="E77" s="570">
        <v>3.1629219417602221</v>
      </c>
      <c r="F77" s="570">
        <v>3.2156604222069194</v>
      </c>
      <c r="G77" s="570">
        <v>3.1773534622131239</v>
      </c>
      <c r="H77" s="570">
        <v>2.9925267771957293</v>
      </c>
      <c r="I77" s="570">
        <v>2.9953978987575276</v>
      </c>
      <c r="J77" s="570">
        <v>3.008780645638939</v>
      </c>
      <c r="K77" s="571">
        <v>3.0035530345258876</v>
      </c>
      <c r="L77" s="70">
        <v>24.623719196616722</v>
      </c>
      <c r="M77" s="72">
        <v>24.623719196616722</v>
      </c>
      <c r="R77" s="821"/>
      <c r="S77" s="821"/>
      <c r="T77" s="821"/>
      <c r="U77" s="821"/>
      <c r="V77" s="821"/>
      <c r="W77" s="821"/>
      <c r="X77" s="821"/>
    </row>
    <row r="78" spans="1:24">
      <c r="A78" s="21"/>
      <c r="B78" s="181" t="s">
        <v>394</v>
      </c>
      <c r="C78" s="113" t="s">
        <v>270</v>
      </c>
      <c r="D78" s="766">
        <v>0.23</v>
      </c>
      <c r="E78" s="766">
        <v>0.21</v>
      </c>
      <c r="F78" s="766">
        <v>0.2</v>
      </c>
      <c r="G78" s="766">
        <v>0.2</v>
      </c>
      <c r="H78" s="766">
        <v>0.19</v>
      </c>
      <c r="I78" s="766">
        <v>0.19</v>
      </c>
      <c r="J78" s="766">
        <v>0.19</v>
      </c>
      <c r="K78" s="766">
        <v>0.19</v>
      </c>
      <c r="L78" s="764"/>
      <c r="M78" s="765"/>
      <c r="R78" s="821"/>
      <c r="S78" s="821"/>
      <c r="T78" s="821"/>
      <c r="U78" s="821"/>
      <c r="V78" s="821"/>
      <c r="W78" s="821"/>
      <c r="X78" s="821"/>
    </row>
    <row r="79" spans="1:24">
      <c r="A79" s="21"/>
      <c r="B79" s="181" t="s">
        <v>395</v>
      </c>
      <c r="C79" s="113" t="s">
        <v>61</v>
      </c>
      <c r="D79" s="518">
        <v>2.3619942610251479</v>
      </c>
      <c r="E79" s="519">
        <v>2.4987083339905758</v>
      </c>
      <c r="F79" s="519">
        <v>2.5725283377655357</v>
      </c>
      <c r="G79" s="519">
        <v>2.5418827697704991</v>
      </c>
      <c r="H79" s="519">
        <v>2.4239466895285409</v>
      </c>
      <c r="I79" s="519">
        <v>2.4262722979935973</v>
      </c>
      <c r="J79" s="519">
        <v>2.4371123229675407</v>
      </c>
      <c r="K79" s="520">
        <v>2.4328779579659692</v>
      </c>
      <c r="L79" s="575">
        <v>19.695322971007407</v>
      </c>
      <c r="M79" s="576">
        <v>19.695322971007407</v>
      </c>
      <c r="R79" s="821"/>
      <c r="S79" s="821"/>
      <c r="T79" s="821"/>
      <c r="U79" s="821"/>
      <c r="V79" s="821"/>
      <c r="W79" s="821"/>
      <c r="X79" s="821"/>
    </row>
    <row r="80" spans="1:24">
      <c r="A80" s="21"/>
      <c r="B80" s="181"/>
      <c r="C80" s="48"/>
      <c r="D80" s="235"/>
      <c r="E80" s="235"/>
      <c r="F80" s="235"/>
      <c r="G80" s="235"/>
      <c r="H80" s="235"/>
      <c r="I80" s="235"/>
      <c r="J80" s="235"/>
      <c r="K80" s="235"/>
      <c r="L80" s="236"/>
      <c r="M80" s="236"/>
      <c r="R80" s="821"/>
      <c r="S80" s="821"/>
      <c r="T80" s="821"/>
      <c r="U80" s="821"/>
      <c r="V80" s="821"/>
      <c r="W80" s="821"/>
      <c r="X80" s="821"/>
    </row>
    <row r="81" spans="1:24">
      <c r="A81" s="21"/>
      <c r="B81" s="181"/>
      <c r="C81" s="48"/>
      <c r="D81" s="235"/>
      <c r="E81" s="235"/>
      <c r="F81" s="235"/>
      <c r="G81" s="235"/>
      <c r="H81" s="235"/>
      <c r="I81" s="235"/>
      <c r="J81" s="235"/>
      <c r="K81" s="235"/>
      <c r="L81" s="236"/>
      <c r="M81" s="236"/>
      <c r="R81" s="821"/>
      <c r="S81" s="821"/>
      <c r="T81" s="821"/>
      <c r="U81" s="821"/>
      <c r="V81" s="821"/>
      <c r="W81" s="821"/>
      <c r="X81" s="821"/>
    </row>
    <row r="82" spans="1:24">
      <c r="A82" s="21"/>
      <c r="B82" s="181"/>
      <c r="C82" s="48"/>
      <c r="D82" s="235"/>
      <c r="E82" s="235"/>
      <c r="F82" s="235"/>
      <c r="G82" s="235"/>
      <c r="H82" s="235"/>
      <c r="I82" s="235"/>
      <c r="J82" s="235"/>
      <c r="K82" s="235"/>
      <c r="L82" s="236"/>
      <c r="M82" s="236"/>
      <c r="R82" s="821"/>
      <c r="S82" s="821"/>
      <c r="T82" s="821"/>
      <c r="U82" s="821"/>
      <c r="V82" s="821"/>
      <c r="W82" s="821"/>
      <c r="X82" s="821"/>
    </row>
    <row r="83" spans="1:24">
      <c r="A83" s="21"/>
      <c r="B83" s="672"/>
      <c r="R83" s="821"/>
      <c r="S83" s="821"/>
      <c r="T83" s="821"/>
      <c r="U83" s="821"/>
      <c r="V83" s="821"/>
      <c r="W83" s="821"/>
      <c r="X83" s="821"/>
    </row>
    <row r="84" spans="1:24">
      <c r="A84" s="21"/>
      <c r="B84" s="674" t="s">
        <v>396</v>
      </c>
      <c r="C84" s="243"/>
      <c r="D84" s="245"/>
      <c r="E84" s="245"/>
      <c r="F84" s="245"/>
      <c r="G84" s="245"/>
      <c r="H84" s="245"/>
      <c r="I84" s="245"/>
      <c r="J84" s="245"/>
      <c r="K84" s="245"/>
      <c r="L84" s="245"/>
      <c r="M84" s="245"/>
      <c r="N84" s="245"/>
      <c r="R84" s="821"/>
      <c r="S84" s="821"/>
      <c r="T84" s="821"/>
      <c r="U84" s="821"/>
      <c r="V84" s="821"/>
      <c r="W84" s="821"/>
      <c r="X84" s="821"/>
    </row>
    <row r="85" spans="1:24">
      <c r="A85" s="21"/>
      <c r="B85" s="680"/>
      <c r="R85" s="821"/>
      <c r="S85" s="821"/>
      <c r="T85" s="821"/>
      <c r="U85" s="821"/>
      <c r="V85" s="821"/>
      <c r="W85" s="821"/>
      <c r="X85" s="821"/>
    </row>
    <row r="86" spans="1:24">
      <c r="A86" s="21"/>
      <c r="B86" s="679" t="s">
        <v>45</v>
      </c>
      <c r="C86" s="97" t="s">
        <v>294</v>
      </c>
      <c r="D86" s="84">
        <v>1.1666890673736021</v>
      </c>
      <c r="E86" s="85">
        <v>1.1895563269638081</v>
      </c>
      <c r="F86" s="85">
        <v>1.2023757108362261</v>
      </c>
      <c r="G86" s="85">
        <v>1.2281396135646323</v>
      </c>
      <c r="H86" s="85">
        <v>1.2740965949380583</v>
      </c>
      <c r="I86" s="85">
        <v>1.3130274787154661</v>
      </c>
      <c r="J86" s="85">
        <v>1.3470178479563604</v>
      </c>
      <c r="K86" s="86">
        <v>1.3633549152558082</v>
      </c>
      <c r="R86" s="821"/>
      <c r="S86" s="821"/>
      <c r="T86" s="821"/>
      <c r="U86" s="821"/>
      <c r="V86" s="821"/>
      <c r="W86" s="821"/>
      <c r="X86" s="821"/>
    </row>
    <row r="87" spans="1:24">
      <c r="A87" s="21"/>
      <c r="B87" s="679"/>
      <c r="D87" s="97"/>
      <c r="E87" s="97"/>
      <c r="F87" s="97"/>
      <c r="G87" s="97"/>
      <c r="H87" s="97"/>
      <c r="I87" s="97"/>
      <c r="J87" s="97"/>
      <c r="K87" s="97"/>
      <c r="R87" s="821"/>
      <c r="S87" s="821"/>
      <c r="T87" s="821"/>
      <c r="U87" s="821"/>
      <c r="V87" s="821"/>
      <c r="W87" s="821"/>
      <c r="X87" s="821"/>
    </row>
    <row r="88" spans="1:24">
      <c r="A88" s="21"/>
      <c r="B88" s="675" t="s">
        <v>63</v>
      </c>
      <c r="C88" s="109"/>
      <c r="D88" s="60"/>
      <c r="E88" s="60"/>
      <c r="F88" s="60"/>
      <c r="G88" s="60"/>
      <c r="H88" s="60"/>
      <c r="I88" s="60"/>
      <c r="J88" s="60"/>
      <c r="K88" s="60"/>
      <c r="L88" s="60"/>
      <c r="M88" s="60"/>
      <c r="N88" s="60"/>
      <c r="R88" s="821"/>
      <c r="S88" s="821"/>
      <c r="T88" s="821"/>
      <c r="U88" s="821"/>
      <c r="V88" s="821"/>
      <c r="W88" s="821"/>
      <c r="X88" s="821"/>
    </row>
    <row r="89" spans="1:24" s="21" customFormat="1">
      <c r="B89" s="676"/>
      <c r="C89" s="99"/>
      <c r="D89" s="268"/>
      <c r="E89" s="268"/>
      <c r="F89" s="268"/>
      <c r="G89" s="268"/>
      <c r="H89" s="268"/>
      <c r="I89" s="268"/>
      <c r="J89" s="268"/>
      <c r="K89" s="268"/>
      <c r="L89" s="268"/>
      <c r="M89" s="268"/>
      <c r="N89" s="268"/>
      <c r="R89" s="821"/>
      <c r="S89" s="821"/>
      <c r="T89" s="821"/>
      <c r="U89" s="821"/>
      <c r="V89" s="821"/>
      <c r="W89" s="821"/>
      <c r="X89" s="821"/>
    </row>
    <row r="90" spans="1:24">
      <c r="A90" s="21"/>
      <c r="B90" s="256" t="s">
        <v>371</v>
      </c>
      <c r="C90" s="113" t="s">
        <v>296</v>
      </c>
      <c r="D90" s="578">
        <v>120.73509988839008</v>
      </c>
      <c r="E90" s="578">
        <v>132.78353066465837</v>
      </c>
      <c r="F90" s="578">
        <v>140.95862699019625</v>
      </c>
      <c r="G90" s="578">
        <v>141.1357927977821</v>
      </c>
      <c r="H90" s="578">
        <v>135.50555516442736</v>
      </c>
      <c r="I90" s="578">
        <v>141.8675203360286</v>
      </c>
      <c r="J90" s="578">
        <v>134.49945587447871</v>
      </c>
      <c r="K90" s="578">
        <v>128.72929176674322</v>
      </c>
      <c r="L90" s="577">
        <v>1076.2148734827047</v>
      </c>
      <c r="M90" s="578">
        <v>1076.2148734827047</v>
      </c>
      <c r="N90" s="46"/>
      <c r="O90" s="46"/>
      <c r="R90" s="821"/>
      <c r="S90" s="821"/>
      <c r="T90" s="821"/>
      <c r="U90" s="821"/>
      <c r="V90" s="821"/>
      <c r="W90" s="821"/>
      <c r="X90" s="821"/>
    </row>
    <row r="91" spans="1:24" ht="25.2">
      <c r="A91" s="21"/>
      <c r="B91" s="677" t="s">
        <v>397</v>
      </c>
      <c r="C91" s="113" t="s">
        <v>296</v>
      </c>
      <c r="D91" s="578">
        <v>148.26705061476869</v>
      </c>
      <c r="E91" s="578">
        <v>156.38168094289929</v>
      </c>
      <c r="F91" s="578">
        <v>162.40180853461996</v>
      </c>
      <c r="G91" s="578">
        <v>161.71768570540448</v>
      </c>
      <c r="H91" s="578">
        <v>149.50011573805608</v>
      </c>
      <c r="I91" s="578">
        <v>153.27122273698899</v>
      </c>
      <c r="J91" s="578">
        <v>155.87061309775981</v>
      </c>
      <c r="K91" s="578">
        <v>156.85184640166071</v>
      </c>
      <c r="L91" s="579">
        <v>1244.262023772158</v>
      </c>
      <c r="M91" s="580">
        <v>1244.262023772158</v>
      </c>
      <c r="N91" s="46"/>
      <c r="O91" s="46"/>
      <c r="R91" s="821"/>
      <c r="S91" s="821"/>
      <c r="T91" s="821"/>
      <c r="U91" s="821"/>
      <c r="V91" s="821"/>
      <c r="W91" s="821"/>
      <c r="X91" s="821"/>
    </row>
    <row r="92" spans="1:24">
      <c r="A92" s="21"/>
      <c r="B92" s="678" t="s">
        <v>373</v>
      </c>
      <c r="C92" s="113" t="s">
        <v>296</v>
      </c>
      <c r="D92" s="74">
        <v>27.531950726378611</v>
      </c>
      <c r="E92" s="75">
        <v>23.598150278240922</v>
      </c>
      <c r="F92" s="75">
        <v>21.443181544423709</v>
      </c>
      <c r="G92" s="75">
        <v>20.581892907622375</v>
      </c>
      <c r="H92" s="75">
        <v>13.994560573628718</v>
      </c>
      <c r="I92" s="75">
        <v>11.403702400960384</v>
      </c>
      <c r="J92" s="75">
        <v>21.371157223281102</v>
      </c>
      <c r="K92" s="76">
        <v>28.122554634917492</v>
      </c>
      <c r="L92" s="74">
        <v>168.04715028945338</v>
      </c>
      <c r="M92" s="76">
        <v>168.04715028945338</v>
      </c>
      <c r="N92" s="46"/>
      <c r="O92" s="1007"/>
      <c r="P92" s="1007"/>
      <c r="Q92" s="1007"/>
      <c r="R92" s="821"/>
      <c r="S92" s="821"/>
      <c r="T92" s="821"/>
      <c r="U92" s="821"/>
      <c r="V92" s="821"/>
      <c r="W92" s="821"/>
      <c r="X92" s="821"/>
    </row>
    <row r="93" spans="1:24" ht="13.2">
      <c r="A93" s="21"/>
      <c r="B93" s="678"/>
      <c r="C93" s="113"/>
      <c r="D93" s="42"/>
      <c r="E93" s="42"/>
      <c r="F93" s="42"/>
      <c r="G93" s="42"/>
      <c r="H93" s="42"/>
      <c r="I93" s="42"/>
      <c r="J93" s="42"/>
      <c r="K93" s="42"/>
      <c r="L93" s="42"/>
      <c r="M93" s="42"/>
      <c r="O93" s="47"/>
      <c r="P93" s="47"/>
      <c r="Q93" s="47"/>
      <c r="R93" s="821"/>
      <c r="S93" s="821"/>
      <c r="T93" s="821"/>
      <c r="U93" s="821"/>
      <c r="V93" s="821"/>
      <c r="W93" s="821"/>
      <c r="X93" s="821"/>
    </row>
    <row r="94" spans="1:24">
      <c r="A94" s="21"/>
      <c r="B94" s="672" t="s">
        <v>374</v>
      </c>
      <c r="C94" s="97" t="s">
        <v>270</v>
      </c>
      <c r="D94" s="81">
        <v>0.36019999999999996</v>
      </c>
      <c r="E94" s="82">
        <v>0.36019999999999996</v>
      </c>
      <c r="F94" s="82">
        <v>0.36019999999999996</v>
      </c>
      <c r="G94" s="82">
        <v>0.36019999999999996</v>
      </c>
      <c r="H94" s="82">
        <v>0.36019999999999996</v>
      </c>
      <c r="I94" s="82">
        <v>0.36019999999999996</v>
      </c>
      <c r="J94" s="82">
        <v>0.36019999999999996</v>
      </c>
      <c r="K94" s="83">
        <v>0.36019999999999996</v>
      </c>
      <c r="L94" s="45"/>
      <c r="M94" s="45"/>
      <c r="O94"/>
      <c r="P94"/>
      <c r="Q94"/>
      <c r="R94" s="821"/>
      <c r="S94" s="821"/>
      <c r="T94" s="821"/>
      <c r="U94" s="821"/>
      <c r="V94" s="821"/>
      <c r="W94" s="821"/>
      <c r="X94" s="821"/>
    </row>
    <row r="95" spans="1:24">
      <c r="A95" s="21"/>
      <c r="B95" s="672"/>
      <c r="O95"/>
      <c r="P95"/>
      <c r="Q95"/>
      <c r="R95" s="821"/>
      <c r="S95" s="821"/>
      <c r="T95" s="821"/>
      <c r="U95" s="821"/>
      <c r="V95" s="821"/>
      <c r="W95" s="821"/>
      <c r="X95" s="821"/>
    </row>
    <row r="96" spans="1:24">
      <c r="A96" s="21"/>
      <c r="B96" s="679" t="s">
        <v>375</v>
      </c>
      <c r="C96" s="113" t="s">
        <v>296</v>
      </c>
      <c r="D96" s="67">
        <v>9.9170086516415754</v>
      </c>
      <c r="E96" s="68">
        <v>8.5000537302223798</v>
      </c>
      <c r="F96" s="68">
        <v>7.7238339923014188</v>
      </c>
      <c r="G96" s="68">
        <v>7.4135978253255788</v>
      </c>
      <c r="H96" s="68">
        <v>5.0408407186210633</v>
      </c>
      <c r="I96" s="68">
        <v>4.1076136048259295</v>
      </c>
      <c r="J96" s="68">
        <v>7.6978908318258519</v>
      </c>
      <c r="K96" s="68">
        <v>10.12974417949728</v>
      </c>
      <c r="L96" s="67">
        <v>60.530583534261076</v>
      </c>
      <c r="M96" s="69">
        <v>60.530583534261076</v>
      </c>
      <c r="O96"/>
      <c r="P96"/>
      <c r="Q96"/>
      <c r="R96" s="821"/>
      <c r="S96" s="821"/>
      <c r="T96" s="821"/>
      <c r="U96" s="821"/>
      <c r="V96" s="821"/>
      <c r="W96" s="821"/>
      <c r="X96" s="821"/>
    </row>
    <row r="97" spans="1:24">
      <c r="A97" s="21"/>
      <c r="B97" s="679" t="s">
        <v>376</v>
      </c>
      <c r="C97" s="113" t="s">
        <v>296</v>
      </c>
      <c r="D97" s="64">
        <v>17.614942074737037</v>
      </c>
      <c r="E97" s="65">
        <v>15.098096548018543</v>
      </c>
      <c r="F97" s="65">
        <v>13.71934755212229</v>
      </c>
      <c r="G97" s="65">
        <v>13.168295082296796</v>
      </c>
      <c r="H97" s="65">
        <v>8.9537198550076535</v>
      </c>
      <c r="I97" s="65">
        <v>7.2960887961344545</v>
      </c>
      <c r="J97" s="65">
        <v>13.67326639145525</v>
      </c>
      <c r="K97" s="65">
        <v>17.992810455420212</v>
      </c>
      <c r="L97" s="64">
        <v>107.51656675519222</v>
      </c>
      <c r="M97" s="66">
        <v>107.51656675519222</v>
      </c>
      <c r="O97"/>
      <c r="P97"/>
      <c r="Q97"/>
      <c r="R97" s="821"/>
      <c r="S97" s="821"/>
      <c r="T97" s="821"/>
      <c r="U97" s="821"/>
      <c r="V97" s="821"/>
      <c r="W97" s="821"/>
      <c r="X97" s="821"/>
    </row>
    <row r="98" spans="1:24">
      <c r="A98" s="21"/>
      <c r="B98" s="672"/>
      <c r="O98"/>
      <c r="P98"/>
      <c r="Q98"/>
      <c r="R98" s="821"/>
      <c r="S98" s="821"/>
      <c r="T98" s="821"/>
      <c r="U98" s="821"/>
      <c r="V98" s="821"/>
      <c r="W98" s="821"/>
      <c r="X98" s="821"/>
    </row>
    <row r="99" spans="1:24">
      <c r="A99" s="21"/>
      <c r="B99" s="680" t="s">
        <v>377</v>
      </c>
      <c r="N99" s="46"/>
      <c r="O99"/>
      <c r="P99"/>
      <c r="Q99"/>
      <c r="R99" s="821"/>
      <c r="S99" s="821"/>
      <c r="T99" s="821"/>
      <c r="U99" s="821"/>
      <c r="V99" s="821"/>
      <c r="W99" s="821"/>
      <c r="X99" s="821"/>
    </row>
    <row r="100" spans="1:24">
      <c r="A100" s="223" t="s">
        <v>378</v>
      </c>
      <c r="B100" s="181" t="s">
        <v>379</v>
      </c>
      <c r="C100" s="113" t="s">
        <v>296</v>
      </c>
      <c r="D100" s="500">
        <v>0</v>
      </c>
      <c r="E100" s="500">
        <v>0</v>
      </c>
      <c r="F100" s="500">
        <v>0</v>
      </c>
      <c r="G100" s="500">
        <v>0</v>
      </c>
      <c r="H100" s="500">
        <v>0</v>
      </c>
      <c r="I100" s="500">
        <v>0</v>
      </c>
      <c r="J100" s="500">
        <v>0</v>
      </c>
      <c r="K100" s="500">
        <v>0</v>
      </c>
      <c r="L100" s="492">
        <v>0</v>
      </c>
      <c r="M100" s="493">
        <v>0</v>
      </c>
      <c r="N100" s="46"/>
      <c r="O100"/>
      <c r="P100"/>
      <c r="Q100"/>
      <c r="R100" s="821"/>
      <c r="S100" s="821"/>
      <c r="T100" s="821"/>
      <c r="U100" s="821"/>
      <c r="V100" s="821"/>
      <c r="W100" s="821"/>
      <c r="X100" s="821"/>
    </row>
    <row r="101" spans="1:24">
      <c r="A101" s="223" t="s">
        <v>380</v>
      </c>
      <c r="B101" s="181" t="s">
        <v>379</v>
      </c>
      <c r="C101" s="113" t="s">
        <v>296</v>
      </c>
      <c r="D101" s="500">
        <v>0</v>
      </c>
      <c r="E101" s="500">
        <v>0</v>
      </c>
      <c r="F101" s="500">
        <v>0</v>
      </c>
      <c r="G101" s="500">
        <v>0</v>
      </c>
      <c r="H101" s="500">
        <v>0</v>
      </c>
      <c r="I101" s="500">
        <v>0</v>
      </c>
      <c r="J101" s="500">
        <v>0</v>
      </c>
      <c r="K101" s="500">
        <v>0</v>
      </c>
      <c r="L101" s="496">
        <v>0</v>
      </c>
      <c r="M101" s="497">
        <v>0</v>
      </c>
      <c r="N101" s="46"/>
      <c r="O101"/>
      <c r="P101"/>
      <c r="Q101"/>
      <c r="R101" s="821"/>
      <c r="S101" s="821"/>
      <c r="T101" s="821"/>
      <c r="U101" s="821"/>
      <c r="V101" s="821"/>
      <c r="W101" s="821"/>
      <c r="X101" s="821"/>
    </row>
    <row r="102" spans="1:24">
      <c r="A102" s="223" t="s">
        <v>381</v>
      </c>
      <c r="B102" s="181" t="s">
        <v>379</v>
      </c>
      <c r="C102" s="113" t="s">
        <v>296</v>
      </c>
      <c r="D102" s="500">
        <v>0</v>
      </c>
      <c r="E102" s="500">
        <v>0</v>
      </c>
      <c r="F102" s="500">
        <v>0</v>
      </c>
      <c r="G102" s="500">
        <v>0</v>
      </c>
      <c r="H102" s="500">
        <v>0</v>
      </c>
      <c r="I102" s="500">
        <v>0</v>
      </c>
      <c r="J102" s="500">
        <v>0</v>
      </c>
      <c r="K102" s="500">
        <v>0</v>
      </c>
      <c r="L102" s="496">
        <v>0</v>
      </c>
      <c r="M102" s="497">
        <v>0</v>
      </c>
      <c r="N102" s="46"/>
      <c r="O102"/>
      <c r="P102"/>
      <c r="Q102"/>
      <c r="R102" s="821"/>
      <c r="S102" s="821"/>
      <c r="T102" s="821"/>
      <c r="U102" s="821"/>
      <c r="V102" s="821"/>
      <c r="W102" s="821"/>
      <c r="X102" s="821"/>
    </row>
    <row r="103" spans="1:24">
      <c r="A103" s="223" t="s">
        <v>382</v>
      </c>
      <c r="B103" s="181" t="s">
        <v>379</v>
      </c>
      <c r="C103" s="113" t="s">
        <v>296</v>
      </c>
      <c r="D103" s="500">
        <v>0</v>
      </c>
      <c r="E103" s="500">
        <v>0</v>
      </c>
      <c r="F103" s="500">
        <v>0</v>
      </c>
      <c r="G103" s="500">
        <v>0</v>
      </c>
      <c r="H103" s="500">
        <v>0</v>
      </c>
      <c r="I103" s="500">
        <v>0</v>
      </c>
      <c r="J103" s="500">
        <v>0</v>
      </c>
      <c r="K103" s="500">
        <v>0</v>
      </c>
      <c r="L103" s="496">
        <v>0</v>
      </c>
      <c r="M103" s="497">
        <v>0</v>
      </c>
      <c r="N103" s="46"/>
      <c r="O103"/>
      <c r="P103"/>
      <c r="Q103"/>
      <c r="R103" s="821"/>
      <c r="S103" s="821"/>
      <c r="T103" s="821"/>
      <c r="U103" s="821"/>
      <c r="V103" s="821"/>
      <c r="W103" s="821"/>
      <c r="X103" s="821"/>
    </row>
    <row r="104" spans="1:24">
      <c r="A104" s="223" t="s">
        <v>383</v>
      </c>
      <c r="B104" s="181" t="s">
        <v>379</v>
      </c>
      <c r="C104" s="113" t="s">
        <v>296</v>
      </c>
      <c r="D104" s="500">
        <v>0</v>
      </c>
      <c r="E104" s="500">
        <v>0</v>
      </c>
      <c r="F104" s="500">
        <v>0</v>
      </c>
      <c r="G104" s="500">
        <v>0</v>
      </c>
      <c r="H104" s="500">
        <v>0</v>
      </c>
      <c r="I104" s="500">
        <v>0</v>
      </c>
      <c r="J104" s="500">
        <v>0</v>
      </c>
      <c r="K104" s="500">
        <v>0</v>
      </c>
      <c r="L104" s="496">
        <v>0</v>
      </c>
      <c r="M104" s="497">
        <v>0</v>
      </c>
      <c r="N104" s="46"/>
      <c r="O104"/>
      <c r="P104"/>
      <c r="Q104"/>
      <c r="R104" s="821"/>
      <c r="S104" s="821"/>
      <c r="T104" s="821"/>
      <c r="U104" s="821"/>
      <c r="V104" s="821"/>
      <c r="W104" s="821"/>
      <c r="X104" s="821"/>
    </row>
    <row r="105" spans="1:24">
      <c r="A105" s="223" t="s">
        <v>384</v>
      </c>
      <c r="B105" s="181" t="s">
        <v>379</v>
      </c>
      <c r="C105" s="113" t="s">
        <v>296</v>
      </c>
      <c r="D105" s="500">
        <v>0</v>
      </c>
      <c r="E105" s="500">
        <v>0</v>
      </c>
      <c r="F105" s="500">
        <v>0</v>
      </c>
      <c r="G105" s="500">
        <v>0</v>
      </c>
      <c r="H105" s="500">
        <v>0</v>
      </c>
      <c r="I105" s="500">
        <v>0</v>
      </c>
      <c r="J105" s="500">
        <v>0</v>
      </c>
      <c r="K105" s="500">
        <v>0</v>
      </c>
      <c r="L105" s="500">
        <v>0</v>
      </c>
      <c r="M105" s="501">
        <v>0</v>
      </c>
      <c r="N105" s="46"/>
      <c r="O105"/>
      <c r="P105"/>
      <c r="Q105"/>
      <c r="R105" s="821"/>
      <c r="S105" s="821"/>
      <c r="T105" s="821"/>
      <c r="U105" s="821"/>
      <c r="V105" s="821"/>
      <c r="W105" s="821"/>
      <c r="X105" s="821"/>
    </row>
    <row r="106" spans="1:24">
      <c r="A106" s="21"/>
      <c r="B106" s="680" t="s">
        <v>385</v>
      </c>
      <c r="C106" s="113" t="s">
        <v>296</v>
      </c>
      <c r="D106" s="74">
        <v>0</v>
      </c>
      <c r="E106" s="75">
        <v>0</v>
      </c>
      <c r="F106" s="75">
        <v>0</v>
      </c>
      <c r="G106" s="75">
        <v>0</v>
      </c>
      <c r="H106" s="75">
        <v>0</v>
      </c>
      <c r="I106" s="75">
        <v>0</v>
      </c>
      <c r="J106" s="75">
        <v>0</v>
      </c>
      <c r="K106" s="76">
        <v>0</v>
      </c>
      <c r="L106" s="74">
        <v>0</v>
      </c>
      <c r="M106" s="76">
        <v>0</v>
      </c>
      <c r="N106" s="46"/>
      <c r="R106" s="821"/>
      <c r="S106" s="821"/>
      <c r="T106" s="821"/>
      <c r="U106" s="821"/>
      <c r="V106" s="821"/>
      <c r="W106" s="821"/>
      <c r="X106" s="821"/>
    </row>
    <row r="107" spans="1:24">
      <c r="A107" s="21"/>
      <c r="B107" s="672"/>
      <c r="R107" s="821"/>
      <c r="S107" s="821"/>
      <c r="T107" s="821"/>
      <c r="U107" s="821"/>
      <c r="V107" s="821"/>
      <c r="W107" s="821"/>
      <c r="X107" s="821"/>
    </row>
    <row r="108" spans="1:24">
      <c r="A108" s="21"/>
      <c r="B108" s="679" t="s">
        <v>386</v>
      </c>
      <c r="C108" s="113" t="s">
        <v>296</v>
      </c>
      <c r="D108" s="67">
        <v>0</v>
      </c>
      <c r="E108" s="68">
        <v>0</v>
      </c>
      <c r="F108" s="68">
        <v>0</v>
      </c>
      <c r="G108" s="68">
        <v>0</v>
      </c>
      <c r="H108" s="68">
        <v>0</v>
      </c>
      <c r="I108" s="68">
        <v>0</v>
      </c>
      <c r="J108" s="68">
        <v>0</v>
      </c>
      <c r="K108" s="68">
        <v>0</v>
      </c>
      <c r="L108" s="67">
        <v>0</v>
      </c>
      <c r="M108" s="69">
        <v>0</v>
      </c>
      <c r="R108" s="821"/>
      <c r="S108" s="821"/>
      <c r="T108" s="821"/>
      <c r="U108" s="821"/>
      <c r="V108" s="821"/>
      <c r="W108" s="821"/>
      <c r="X108" s="821"/>
    </row>
    <row r="109" spans="1:24">
      <c r="A109" s="21"/>
      <c r="B109" s="679" t="s">
        <v>387</v>
      </c>
      <c r="C109" s="113" t="s">
        <v>296</v>
      </c>
      <c r="D109" s="64">
        <v>0</v>
      </c>
      <c r="E109" s="65">
        <v>0</v>
      </c>
      <c r="F109" s="65">
        <v>0</v>
      </c>
      <c r="G109" s="65">
        <v>0</v>
      </c>
      <c r="H109" s="65">
        <v>0</v>
      </c>
      <c r="I109" s="65">
        <v>0</v>
      </c>
      <c r="J109" s="65">
        <v>0</v>
      </c>
      <c r="K109" s="65">
        <v>0</v>
      </c>
      <c r="L109" s="64">
        <v>0</v>
      </c>
      <c r="M109" s="66">
        <v>0</v>
      </c>
      <c r="R109" s="821"/>
      <c r="S109" s="821"/>
      <c r="T109" s="821"/>
      <c r="U109" s="821"/>
      <c r="V109" s="821"/>
      <c r="W109" s="821"/>
      <c r="X109" s="821"/>
    </row>
    <row r="110" spans="1:24">
      <c r="A110" s="21"/>
      <c r="B110" s="672"/>
      <c r="R110" s="821"/>
      <c r="S110" s="821"/>
      <c r="T110" s="821"/>
      <c r="U110" s="821"/>
      <c r="V110" s="821"/>
      <c r="W110" s="821"/>
      <c r="X110" s="821"/>
    </row>
    <row r="111" spans="1:24">
      <c r="A111" s="21"/>
      <c r="B111" s="680" t="s">
        <v>388</v>
      </c>
      <c r="R111" s="821"/>
      <c r="S111" s="821"/>
      <c r="T111" s="821"/>
      <c r="U111" s="821"/>
      <c r="V111" s="821"/>
      <c r="W111" s="821"/>
      <c r="X111" s="821"/>
    </row>
    <row r="112" spans="1:24">
      <c r="A112" s="21"/>
      <c r="B112" s="672" t="s">
        <v>389</v>
      </c>
      <c r="C112" s="113" t="s">
        <v>296</v>
      </c>
      <c r="D112" s="67">
        <v>9.9170086516415754</v>
      </c>
      <c r="E112" s="68">
        <v>8.5000537302223798</v>
      </c>
      <c r="F112" s="68">
        <v>7.7238339923014188</v>
      </c>
      <c r="G112" s="68">
        <v>7.4135978253255788</v>
      </c>
      <c r="H112" s="68">
        <v>5.0408407186210633</v>
      </c>
      <c r="I112" s="68">
        <v>4.1076136048259295</v>
      </c>
      <c r="J112" s="68">
        <v>7.6978908318258519</v>
      </c>
      <c r="K112" s="68">
        <v>10.12974417949728</v>
      </c>
      <c r="L112" s="67">
        <v>60.530583534261076</v>
      </c>
      <c r="M112" s="69">
        <v>60.530583534261076</v>
      </c>
      <c r="R112" s="821"/>
      <c r="S112" s="821"/>
      <c r="T112" s="821"/>
      <c r="U112" s="821"/>
      <c r="V112" s="821"/>
      <c r="W112" s="821"/>
      <c r="X112" s="821"/>
    </row>
    <row r="113" spans="1:24">
      <c r="A113" s="21"/>
      <c r="B113" s="672" t="s">
        <v>376</v>
      </c>
      <c r="C113" s="113" t="s">
        <v>296</v>
      </c>
      <c r="D113" s="433">
        <v>17.614942074737037</v>
      </c>
      <c r="E113" s="434">
        <v>15.098096548018543</v>
      </c>
      <c r="F113" s="434">
        <v>13.71934755212229</v>
      </c>
      <c r="G113" s="434">
        <v>13.168295082296796</v>
      </c>
      <c r="H113" s="434">
        <v>8.9537198550076535</v>
      </c>
      <c r="I113" s="434">
        <v>7.2960887961344545</v>
      </c>
      <c r="J113" s="434">
        <v>13.67326639145525</v>
      </c>
      <c r="K113" s="434">
        <v>17.992810455420212</v>
      </c>
      <c r="L113" s="433">
        <v>107.51656675519222</v>
      </c>
      <c r="M113" s="435">
        <v>107.51656675519222</v>
      </c>
      <c r="R113" s="821"/>
      <c r="S113" s="821"/>
      <c r="T113" s="821"/>
      <c r="U113" s="821"/>
      <c r="V113" s="821"/>
      <c r="W113" s="821"/>
      <c r="X113" s="821"/>
    </row>
    <row r="114" spans="1:24">
      <c r="A114" s="21"/>
      <c r="B114" s="680" t="s">
        <v>390</v>
      </c>
      <c r="C114" s="114" t="s">
        <v>296</v>
      </c>
      <c r="D114" s="106">
        <v>27.531950726378611</v>
      </c>
      <c r="E114" s="107">
        <v>23.598150278240922</v>
      </c>
      <c r="F114" s="107">
        <v>21.443181544423709</v>
      </c>
      <c r="G114" s="107">
        <v>20.581892907622375</v>
      </c>
      <c r="H114" s="107">
        <v>13.994560573628718</v>
      </c>
      <c r="I114" s="107">
        <v>11.403702400960384</v>
      </c>
      <c r="J114" s="107">
        <v>21.371157223281102</v>
      </c>
      <c r="K114" s="107">
        <v>28.122554634917492</v>
      </c>
      <c r="L114" s="106">
        <v>168.04715028945333</v>
      </c>
      <c r="M114" s="108">
        <v>168.04715028945333</v>
      </c>
      <c r="R114" s="821"/>
      <c r="S114" s="821"/>
      <c r="T114" s="821"/>
      <c r="U114" s="821"/>
      <c r="V114" s="821"/>
      <c r="W114" s="821"/>
      <c r="X114" s="821"/>
    </row>
    <row r="115" spans="1:24">
      <c r="A115" s="21"/>
      <c r="B115" s="672"/>
      <c r="R115" s="821"/>
      <c r="S115" s="821"/>
      <c r="T115" s="821"/>
      <c r="U115" s="821"/>
      <c r="V115" s="821"/>
      <c r="W115" s="821"/>
      <c r="X115" s="821"/>
    </row>
    <row r="116" spans="1:24">
      <c r="A116" s="21"/>
      <c r="B116" s="675" t="s">
        <v>64</v>
      </c>
      <c r="C116" s="109"/>
      <c r="D116" s="60"/>
      <c r="E116" s="60"/>
      <c r="F116" s="60"/>
      <c r="G116" s="60"/>
      <c r="H116" s="60"/>
      <c r="I116" s="60"/>
      <c r="J116" s="60"/>
      <c r="K116" s="60"/>
      <c r="L116" s="60"/>
      <c r="M116" s="60"/>
      <c r="N116" s="60"/>
      <c r="R116" s="821"/>
      <c r="S116" s="821"/>
      <c r="T116" s="821"/>
      <c r="U116" s="821"/>
      <c r="V116" s="821"/>
      <c r="W116" s="821"/>
      <c r="X116" s="821"/>
    </row>
    <row r="117" spans="1:24" s="21" customFormat="1">
      <c r="B117" s="673"/>
      <c r="C117" s="99"/>
      <c r="D117" s="268"/>
      <c r="E117" s="268"/>
      <c r="F117" s="268"/>
      <c r="G117" s="268"/>
      <c r="H117" s="268"/>
      <c r="I117" s="268"/>
      <c r="J117" s="268"/>
      <c r="K117" s="268"/>
      <c r="L117" s="268"/>
      <c r="M117" s="268"/>
      <c r="N117" s="268"/>
      <c r="R117" s="821"/>
      <c r="S117" s="821"/>
      <c r="T117" s="821"/>
      <c r="U117" s="821"/>
      <c r="V117" s="821"/>
      <c r="W117" s="821"/>
      <c r="X117" s="821"/>
    </row>
    <row r="118" spans="1:24">
      <c r="A118" s="21"/>
      <c r="B118" s="256" t="s">
        <v>371</v>
      </c>
      <c r="C118" s="113" t="s">
        <v>296</v>
      </c>
      <c r="D118" s="577">
        <v>88.264900111609933</v>
      </c>
      <c r="E118" s="577">
        <v>94.416469335341631</v>
      </c>
      <c r="F118" s="577">
        <v>86.041373009803735</v>
      </c>
      <c r="G118" s="577">
        <v>85.364207202217898</v>
      </c>
      <c r="H118" s="577">
        <v>91.094444835572631</v>
      </c>
      <c r="I118" s="577">
        <v>96.232199521605864</v>
      </c>
      <c r="J118" s="577">
        <v>98.241905218953079</v>
      </c>
      <c r="K118" s="577">
        <v>99.975678159359148</v>
      </c>
      <c r="L118" s="577">
        <v>739.63117739446398</v>
      </c>
      <c r="M118" s="578">
        <v>739.63117739446398</v>
      </c>
      <c r="N118" s="46"/>
      <c r="O118" s="46"/>
      <c r="R118" s="821"/>
      <c r="S118" s="821"/>
      <c r="T118" s="821"/>
      <c r="U118" s="821"/>
      <c r="V118" s="821"/>
      <c r="W118" s="821"/>
      <c r="X118" s="821"/>
    </row>
    <row r="119" spans="1:24" ht="25.2">
      <c r="A119" s="21"/>
      <c r="B119" s="677" t="s">
        <v>397</v>
      </c>
      <c r="C119" s="113" t="s">
        <v>296</v>
      </c>
      <c r="D119" s="577">
        <v>95.065541380918731</v>
      </c>
      <c r="E119" s="577">
        <v>98.930367581506985</v>
      </c>
      <c r="F119" s="577">
        <v>99.449915321014117</v>
      </c>
      <c r="G119" s="577">
        <v>102.15679660018455</v>
      </c>
      <c r="H119" s="577">
        <v>107.55768887317187</v>
      </c>
      <c r="I119" s="577">
        <v>109.13460512596373</v>
      </c>
      <c r="J119" s="577">
        <v>115.61787466706838</v>
      </c>
      <c r="K119" s="577">
        <v>120.42568526015481</v>
      </c>
      <c r="L119" s="579">
        <v>848.33847480998315</v>
      </c>
      <c r="M119" s="580">
        <v>848.33847480998315</v>
      </c>
      <c r="N119" s="46"/>
      <c r="O119" s="46"/>
      <c r="R119" s="821"/>
      <c r="S119" s="821"/>
      <c r="T119" s="821"/>
      <c r="U119" s="821"/>
      <c r="V119" s="821"/>
      <c r="W119" s="821"/>
      <c r="X119" s="821"/>
    </row>
    <row r="120" spans="1:24">
      <c r="A120" s="21"/>
      <c r="B120" s="678" t="s">
        <v>373</v>
      </c>
      <c r="C120" s="113" t="s">
        <v>296</v>
      </c>
      <c r="D120" s="74">
        <v>6.8006412693087981</v>
      </c>
      <c r="E120" s="75">
        <v>4.5138982461653541</v>
      </c>
      <c r="F120" s="75">
        <v>13.408542311210383</v>
      </c>
      <c r="G120" s="75">
        <v>16.792589397966651</v>
      </c>
      <c r="H120" s="75">
        <v>16.463244037599239</v>
      </c>
      <c r="I120" s="75">
        <v>12.902405604357867</v>
      </c>
      <c r="J120" s="75">
        <v>17.375969448115299</v>
      </c>
      <c r="K120" s="75">
        <v>20.450007100795659</v>
      </c>
      <c r="L120" s="74">
        <v>108.70729741551918</v>
      </c>
      <c r="M120" s="76">
        <v>108.70729741551918</v>
      </c>
      <c r="N120" s="46"/>
      <c r="O120" s="1007"/>
      <c r="P120" s="1007"/>
      <c r="Q120" s="1007"/>
      <c r="R120" s="821"/>
      <c r="S120" s="821"/>
      <c r="T120" s="821"/>
      <c r="U120" s="821"/>
      <c r="V120" s="821"/>
      <c r="W120" s="821"/>
      <c r="X120" s="821"/>
    </row>
    <row r="121" spans="1:24" ht="13.2">
      <c r="A121" s="21"/>
      <c r="B121" s="678"/>
      <c r="C121" s="113"/>
      <c r="D121" s="42"/>
      <c r="E121" s="42"/>
      <c r="F121" s="42"/>
      <c r="G121" s="42"/>
      <c r="H121" s="42"/>
      <c r="I121" s="42"/>
      <c r="J121" s="42"/>
      <c r="K121" s="42"/>
      <c r="L121" s="42"/>
      <c r="M121" s="42"/>
      <c r="O121" s="47"/>
      <c r="P121" s="47"/>
      <c r="Q121" s="47"/>
      <c r="R121" s="821"/>
      <c r="S121" s="821"/>
      <c r="T121" s="821"/>
      <c r="U121" s="821"/>
      <c r="V121" s="821"/>
      <c r="W121" s="821"/>
      <c r="X121" s="821"/>
    </row>
    <row r="122" spans="1:24">
      <c r="A122" s="21"/>
      <c r="B122" s="672" t="s">
        <v>374</v>
      </c>
      <c r="C122" s="97" t="s">
        <v>270</v>
      </c>
      <c r="D122" s="81">
        <v>0.36019999999999996</v>
      </c>
      <c r="E122" s="82">
        <v>0.36019999999999996</v>
      </c>
      <c r="F122" s="82">
        <v>0.36019999999999996</v>
      </c>
      <c r="G122" s="82">
        <v>0.36019999999999996</v>
      </c>
      <c r="H122" s="82">
        <v>0.36019999999999996</v>
      </c>
      <c r="I122" s="82">
        <v>0.36019999999999996</v>
      </c>
      <c r="J122" s="82">
        <v>0.36019999999999996</v>
      </c>
      <c r="K122" s="83">
        <v>0.36019999999999996</v>
      </c>
      <c r="L122" s="45"/>
      <c r="M122" s="45"/>
      <c r="O122"/>
      <c r="P122"/>
      <c r="Q122"/>
      <c r="R122" s="821"/>
      <c r="S122" s="821"/>
      <c r="T122" s="821"/>
      <c r="U122" s="821"/>
      <c r="V122" s="821"/>
      <c r="W122" s="821"/>
      <c r="X122" s="821"/>
    </row>
    <row r="123" spans="1:24">
      <c r="A123" s="21"/>
      <c r="B123" s="672"/>
      <c r="O123"/>
      <c r="P123"/>
      <c r="Q123"/>
      <c r="R123" s="821"/>
      <c r="S123" s="821"/>
      <c r="T123" s="821"/>
      <c r="U123" s="821"/>
      <c r="V123" s="821"/>
      <c r="W123" s="821"/>
      <c r="X123" s="821"/>
    </row>
    <row r="124" spans="1:24">
      <c r="A124" s="21"/>
      <c r="B124" s="679" t="s">
        <v>375</v>
      </c>
      <c r="C124" s="117" t="s">
        <v>296</v>
      </c>
      <c r="D124" s="67">
        <v>2.4495909852050288</v>
      </c>
      <c r="E124" s="68">
        <v>1.6259061482687605</v>
      </c>
      <c r="F124" s="68">
        <v>4.8297569404979797</v>
      </c>
      <c r="G124" s="68">
        <v>6.0486907011475868</v>
      </c>
      <c r="H124" s="68">
        <v>5.9300605023432453</v>
      </c>
      <c r="I124" s="68">
        <v>4.6474464986897033</v>
      </c>
      <c r="J124" s="68">
        <v>6.2588241952111305</v>
      </c>
      <c r="K124" s="68">
        <v>7.3660925577065957</v>
      </c>
      <c r="L124" s="67">
        <v>39.156368529070029</v>
      </c>
      <c r="M124" s="69">
        <v>39.156368529070029</v>
      </c>
      <c r="O124"/>
      <c r="P124"/>
      <c r="Q124"/>
      <c r="R124" s="821"/>
      <c r="S124" s="821"/>
      <c r="T124" s="821"/>
      <c r="U124" s="821"/>
      <c r="V124" s="821"/>
      <c r="W124" s="821"/>
      <c r="X124" s="821"/>
    </row>
    <row r="125" spans="1:24">
      <c r="A125" s="21"/>
      <c r="B125" s="679" t="s">
        <v>398</v>
      </c>
      <c r="C125" s="117" t="s">
        <v>296</v>
      </c>
      <c r="D125" s="64">
        <v>4.3510502841037688</v>
      </c>
      <c r="E125" s="65">
        <v>2.8879920978965936</v>
      </c>
      <c r="F125" s="65">
        <v>8.5787853707124029</v>
      </c>
      <c r="G125" s="65">
        <v>10.743898696819064</v>
      </c>
      <c r="H125" s="65">
        <v>10.533183535255993</v>
      </c>
      <c r="I125" s="65">
        <v>8.2549591056681635</v>
      </c>
      <c r="J125" s="65">
        <v>11.117145252904169</v>
      </c>
      <c r="K125" s="65">
        <v>13.083914543089064</v>
      </c>
      <c r="L125" s="64">
        <v>69.550928886449228</v>
      </c>
      <c r="M125" s="66">
        <v>69.550928886449228</v>
      </c>
      <c r="O125"/>
      <c r="P125"/>
      <c r="Q125"/>
      <c r="R125" s="821"/>
      <c r="S125" s="821"/>
      <c r="T125" s="821"/>
      <c r="U125" s="821"/>
      <c r="V125" s="821"/>
      <c r="W125" s="821"/>
      <c r="X125" s="821"/>
    </row>
    <row r="126" spans="1:24">
      <c r="A126" s="21"/>
      <c r="B126" s="672"/>
      <c r="O126"/>
      <c r="P126"/>
      <c r="Q126"/>
      <c r="R126" s="821"/>
      <c r="S126" s="821"/>
      <c r="T126" s="821"/>
      <c r="U126" s="821"/>
      <c r="V126" s="821"/>
      <c r="W126" s="821"/>
      <c r="X126" s="821"/>
    </row>
    <row r="127" spans="1:24">
      <c r="A127" s="21"/>
      <c r="B127" s="680" t="s">
        <v>377</v>
      </c>
      <c r="N127" s="46"/>
      <c r="O127"/>
      <c r="P127"/>
      <c r="Q127"/>
      <c r="R127" s="821"/>
      <c r="S127" s="821"/>
      <c r="T127" s="821"/>
      <c r="U127" s="821"/>
      <c r="V127" s="821"/>
      <c r="W127" s="821"/>
      <c r="X127" s="821"/>
    </row>
    <row r="128" spans="1:24">
      <c r="A128" s="223" t="s">
        <v>378</v>
      </c>
      <c r="B128" s="181" t="s">
        <v>379</v>
      </c>
      <c r="C128" s="113" t="s">
        <v>296</v>
      </c>
      <c r="D128" s="492">
        <v>0</v>
      </c>
      <c r="E128" s="492">
        <v>0</v>
      </c>
      <c r="F128" s="492">
        <v>0</v>
      </c>
      <c r="G128" s="492">
        <v>0</v>
      </c>
      <c r="H128" s="492">
        <v>0</v>
      </c>
      <c r="I128" s="492">
        <v>0</v>
      </c>
      <c r="J128" s="492">
        <v>0</v>
      </c>
      <c r="K128" s="492">
        <v>0</v>
      </c>
      <c r="L128" s="492">
        <v>0</v>
      </c>
      <c r="M128" s="493">
        <v>0</v>
      </c>
      <c r="N128" s="46"/>
      <c r="O128"/>
      <c r="P128"/>
      <c r="Q128"/>
      <c r="R128" s="821"/>
      <c r="S128" s="821"/>
      <c r="T128" s="821"/>
      <c r="U128" s="821"/>
      <c r="V128" s="821"/>
      <c r="W128" s="821"/>
      <c r="X128" s="821"/>
    </row>
    <row r="129" spans="1:24">
      <c r="A129" s="223" t="s">
        <v>380</v>
      </c>
      <c r="B129" s="181" t="s">
        <v>379</v>
      </c>
      <c r="C129" s="113" t="s">
        <v>296</v>
      </c>
      <c r="D129" s="492">
        <v>0</v>
      </c>
      <c r="E129" s="492">
        <v>0</v>
      </c>
      <c r="F129" s="492">
        <v>0</v>
      </c>
      <c r="G129" s="492">
        <v>0</v>
      </c>
      <c r="H129" s="492">
        <v>0</v>
      </c>
      <c r="I129" s="492">
        <v>0</v>
      </c>
      <c r="J129" s="492">
        <v>0</v>
      </c>
      <c r="K129" s="492">
        <v>0</v>
      </c>
      <c r="L129" s="496">
        <v>0</v>
      </c>
      <c r="M129" s="497">
        <v>0</v>
      </c>
      <c r="N129" s="46"/>
      <c r="O129"/>
      <c r="P129"/>
      <c r="Q129"/>
      <c r="R129" s="821"/>
      <c r="S129" s="821"/>
      <c r="T129" s="821"/>
      <c r="U129" s="821"/>
      <c r="V129" s="821"/>
      <c r="W129" s="821"/>
      <c r="X129" s="821"/>
    </row>
    <row r="130" spans="1:24">
      <c r="A130" s="223" t="s">
        <v>381</v>
      </c>
      <c r="B130" s="181" t="s">
        <v>379</v>
      </c>
      <c r="C130" s="113" t="s">
        <v>296</v>
      </c>
      <c r="D130" s="492">
        <v>0</v>
      </c>
      <c r="E130" s="492">
        <v>0</v>
      </c>
      <c r="F130" s="492">
        <v>0</v>
      </c>
      <c r="G130" s="492">
        <v>0</v>
      </c>
      <c r="H130" s="492">
        <v>0</v>
      </c>
      <c r="I130" s="492">
        <v>0</v>
      </c>
      <c r="J130" s="492">
        <v>0</v>
      </c>
      <c r="K130" s="492">
        <v>0</v>
      </c>
      <c r="L130" s="496">
        <v>0</v>
      </c>
      <c r="M130" s="497">
        <v>0</v>
      </c>
      <c r="N130" s="46"/>
      <c r="O130"/>
      <c r="P130"/>
      <c r="Q130"/>
      <c r="R130" s="821"/>
      <c r="S130" s="821"/>
      <c r="T130" s="821"/>
      <c r="U130" s="821"/>
      <c r="V130" s="821"/>
      <c r="W130" s="821"/>
      <c r="X130" s="821"/>
    </row>
    <row r="131" spans="1:24">
      <c r="A131" s="223" t="s">
        <v>382</v>
      </c>
      <c r="B131" s="181" t="s">
        <v>379</v>
      </c>
      <c r="C131" s="113" t="s">
        <v>296</v>
      </c>
      <c r="D131" s="492">
        <v>0</v>
      </c>
      <c r="E131" s="492">
        <v>0</v>
      </c>
      <c r="F131" s="492">
        <v>0</v>
      </c>
      <c r="G131" s="492">
        <v>0</v>
      </c>
      <c r="H131" s="492">
        <v>0</v>
      </c>
      <c r="I131" s="492">
        <v>0</v>
      </c>
      <c r="J131" s="492">
        <v>0</v>
      </c>
      <c r="K131" s="492">
        <v>0</v>
      </c>
      <c r="L131" s="496">
        <v>0</v>
      </c>
      <c r="M131" s="497">
        <v>0</v>
      </c>
      <c r="N131" s="46"/>
      <c r="O131"/>
      <c r="P131"/>
      <c r="Q131"/>
      <c r="R131" s="821"/>
      <c r="S131" s="821"/>
      <c r="T131" s="821"/>
      <c r="U131" s="821"/>
      <c r="V131" s="821"/>
      <c r="W131" s="821"/>
      <c r="X131" s="821"/>
    </row>
    <row r="132" spans="1:24">
      <c r="A132" s="223" t="s">
        <v>383</v>
      </c>
      <c r="B132" s="181" t="s">
        <v>379</v>
      </c>
      <c r="C132" s="113" t="s">
        <v>296</v>
      </c>
      <c r="D132" s="492">
        <v>0</v>
      </c>
      <c r="E132" s="492">
        <v>0</v>
      </c>
      <c r="F132" s="492">
        <v>0</v>
      </c>
      <c r="G132" s="492">
        <v>0</v>
      </c>
      <c r="H132" s="492">
        <v>0</v>
      </c>
      <c r="I132" s="492">
        <v>0</v>
      </c>
      <c r="J132" s="492">
        <v>0</v>
      </c>
      <c r="K132" s="492">
        <v>0</v>
      </c>
      <c r="L132" s="496">
        <v>0</v>
      </c>
      <c r="M132" s="497">
        <v>0</v>
      </c>
      <c r="N132" s="46"/>
      <c r="O132"/>
      <c r="P132"/>
      <c r="Q132"/>
      <c r="R132" s="821"/>
      <c r="S132" s="821"/>
      <c r="T132" s="821"/>
      <c r="U132" s="821"/>
      <c r="V132" s="821"/>
      <c r="W132" s="821"/>
      <c r="X132" s="821"/>
    </row>
    <row r="133" spans="1:24">
      <c r="A133" s="223" t="s">
        <v>384</v>
      </c>
      <c r="B133" s="181" t="s">
        <v>379</v>
      </c>
      <c r="C133" s="113" t="s">
        <v>296</v>
      </c>
      <c r="D133" s="492">
        <v>0</v>
      </c>
      <c r="E133" s="492">
        <v>0</v>
      </c>
      <c r="F133" s="492">
        <v>0</v>
      </c>
      <c r="G133" s="492">
        <v>0</v>
      </c>
      <c r="H133" s="492">
        <v>0</v>
      </c>
      <c r="I133" s="492">
        <v>0</v>
      </c>
      <c r="J133" s="492">
        <v>0</v>
      </c>
      <c r="K133" s="492">
        <v>0</v>
      </c>
      <c r="L133" s="500">
        <v>0</v>
      </c>
      <c r="M133" s="501">
        <v>0</v>
      </c>
      <c r="N133" s="46"/>
      <c r="O133"/>
      <c r="P133"/>
      <c r="Q133"/>
      <c r="R133" s="821"/>
      <c r="S133" s="821"/>
      <c r="T133" s="821"/>
      <c r="U133" s="821"/>
      <c r="V133" s="821"/>
      <c r="W133" s="821"/>
      <c r="X133" s="821"/>
    </row>
    <row r="134" spans="1:24">
      <c r="A134" s="21"/>
      <c r="B134" s="680" t="s">
        <v>385</v>
      </c>
      <c r="C134" s="113" t="s">
        <v>296</v>
      </c>
      <c r="D134" s="74">
        <v>0</v>
      </c>
      <c r="E134" s="75">
        <v>0</v>
      </c>
      <c r="F134" s="75">
        <v>0</v>
      </c>
      <c r="G134" s="75">
        <v>0</v>
      </c>
      <c r="H134" s="75">
        <v>0</v>
      </c>
      <c r="I134" s="75">
        <v>0</v>
      </c>
      <c r="J134" s="75">
        <v>0</v>
      </c>
      <c r="K134" s="75">
        <v>0</v>
      </c>
      <c r="L134" s="74">
        <v>0</v>
      </c>
      <c r="M134" s="76">
        <v>0</v>
      </c>
      <c r="N134" s="46"/>
      <c r="R134" s="821"/>
      <c r="S134" s="821"/>
      <c r="T134" s="821"/>
      <c r="U134" s="821"/>
      <c r="V134" s="821"/>
      <c r="W134" s="821"/>
      <c r="X134" s="821"/>
    </row>
    <row r="135" spans="1:24">
      <c r="A135" s="21"/>
      <c r="B135" s="672"/>
      <c r="R135" s="821"/>
      <c r="S135" s="821"/>
      <c r="T135" s="821"/>
      <c r="U135" s="821"/>
      <c r="V135" s="821"/>
      <c r="W135" s="821"/>
      <c r="X135" s="821"/>
    </row>
    <row r="136" spans="1:24">
      <c r="A136" s="21"/>
      <c r="B136" s="679" t="s">
        <v>386</v>
      </c>
      <c r="C136" s="117" t="s">
        <v>296</v>
      </c>
      <c r="D136" s="67">
        <v>0</v>
      </c>
      <c r="E136" s="68">
        <v>0</v>
      </c>
      <c r="F136" s="68">
        <v>0</v>
      </c>
      <c r="G136" s="68">
        <v>0</v>
      </c>
      <c r="H136" s="68">
        <v>0</v>
      </c>
      <c r="I136" s="68">
        <v>0</v>
      </c>
      <c r="J136" s="68">
        <v>0</v>
      </c>
      <c r="K136" s="68">
        <v>0</v>
      </c>
      <c r="L136" s="67">
        <v>0</v>
      </c>
      <c r="M136" s="69">
        <v>0</v>
      </c>
      <c r="R136" s="821"/>
      <c r="S136" s="821"/>
      <c r="T136" s="821"/>
      <c r="U136" s="821"/>
      <c r="V136" s="821"/>
      <c r="W136" s="821"/>
      <c r="X136" s="821"/>
    </row>
    <row r="137" spans="1:24">
      <c r="A137" s="21"/>
      <c r="B137" s="679" t="s">
        <v>387</v>
      </c>
      <c r="C137" s="117" t="s">
        <v>296</v>
      </c>
      <c r="D137" s="64">
        <v>0</v>
      </c>
      <c r="E137" s="65">
        <v>0</v>
      </c>
      <c r="F137" s="65">
        <v>0</v>
      </c>
      <c r="G137" s="65">
        <v>0</v>
      </c>
      <c r="H137" s="65">
        <v>0</v>
      </c>
      <c r="I137" s="65">
        <v>0</v>
      </c>
      <c r="J137" s="65">
        <v>0</v>
      </c>
      <c r="K137" s="65">
        <v>0</v>
      </c>
      <c r="L137" s="64">
        <v>0</v>
      </c>
      <c r="M137" s="66">
        <v>0</v>
      </c>
      <c r="R137" s="821"/>
      <c r="S137" s="821"/>
      <c r="T137" s="821"/>
      <c r="U137" s="821"/>
      <c r="V137" s="821"/>
      <c r="W137" s="821"/>
      <c r="X137" s="821"/>
    </row>
    <row r="138" spans="1:24">
      <c r="A138" s="21"/>
      <c r="B138" s="672"/>
      <c r="R138" s="821"/>
      <c r="S138" s="821"/>
      <c r="T138" s="821"/>
      <c r="U138" s="821"/>
      <c r="V138" s="821"/>
      <c r="W138" s="821"/>
      <c r="X138" s="821"/>
    </row>
    <row r="139" spans="1:24">
      <c r="A139" s="21"/>
      <c r="B139" s="680" t="s">
        <v>388</v>
      </c>
      <c r="R139" s="821"/>
      <c r="S139" s="821"/>
      <c r="T139" s="821"/>
      <c r="U139" s="821"/>
      <c r="V139" s="821"/>
      <c r="W139" s="821"/>
      <c r="X139" s="821"/>
    </row>
    <row r="140" spans="1:24">
      <c r="A140" s="21"/>
      <c r="B140" s="672" t="s">
        <v>389</v>
      </c>
      <c r="C140" s="113" t="s">
        <v>296</v>
      </c>
      <c r="D140" s="67">
        <v>2.4495909852050288</v>
      </c>
      <c r="E140" s="68">
        <v>1.6259061482687605</v>
      </c>
      <c r="F140" s="68">
        <v>4.8297569404979797</v>
      </c>
      <c r="G140" s="68">
        <v>6.0486907011475868</v>
      </c>
      <c r="H140" s="68">
        <v>5.9300605023432453</v>
      </c>
      <c r="I140" s="68">
        <v>4.6474464986897033</v>
      </c>
      <c r="J140" s="68">
        <v>6.2588241952111305</v>
      </c>
      <c r="K140" s="68">
        <v>7.3660925577065957</v>
      </c>
      <c r="L140" s="67">
        <v>39.156368529070029</v>
      </c>
      <c r="M140" s="69">
        <v>39.156368529070029</v>
      </c>
      <c r="R140" s="821"/>
      <c r="S140" s="821"/>
      <c r="T140" s="821"/>
      <c r="U140" s="821"/>
      <c r="V140" s="821"/>
      <c r="W140" s="821"/>
      <c r="X140" s="821"/>
    </row>
    <row r="141" spans="1:24">
      <c r="A141" s="21"/>
      <c r="B141" s="672" t="s">
        <v>376</v>
      </c>
      <c r="C141" s="113" t="s">
        <v>296</v>
      </c>
      <c r="D141" s="70">
        <v>4.3510502841037688</v>
      </c>
      <c r="E141" s="71">
        <v>2.8879920978965936</v>
      </c>
      <c r="F141" s="71">
        <v>8.5787853707124029</v>
      </c>
      <c r="G141" s="71">
        <v>10.743898696819064</v>
      </c>
      <c r="H141" s="71">
        <v>10.533183535255993</v>
      </c>
      <c r="I141" s="71">
        <v>8.2549591056681635</v>
      </c>
      <c r="J141" s="71">
        <v>11.117145252904169</v>
      </c>
      <c r="K141" s="71">
        <v>13.083914543089064</v>
      </c>
      <c r="L141" s="70">
        <v>69.550928886449228</v>
      </c>
      <c r="M141" s="72">
        <v>69.550928886449228</v>
      </c>
      <c r="R141" s="821"/>
      <c r="S141" s="821"/>
      <c r="T141" s="821"/>
      <c r="U141" s="821"/>
      <c r="V141" s="821"/>
      <c r="W141" s="821"/>
      <c r="X141" s="821"/>
    </row>
    <row r="142" spans="1:24">
      <c r="A142" s="21"/>
      <c r="B142" s="680" t="s">
        <v>390</v>
      </c>
      <c r="C142" s="114" t="s">
        <v>296</v>
      </c>
      <c r="D142" s="100">
        <v>6.8006412693087981</v>
      </c>
      <c r="E142" s="101">
        <v>4.5138982461653541</v>
      </c>
      <c r="F142" s="101">
        <v>13.408542311210383</v>
      </c>
      <c r="G142" s="101">
        <v>16.792589397966651</v>
      </c>
      <c r="H142" s="101">
        <v>16.463244037599239</v>
      </c>
      <c r="I142" s="101">
        <v>12.902405604357867</v>
      </c>
      <c r="J142" s="101">
        <v>17.375969448115299</v>
      </c>
      <c r="K142" s="101">
        <v>20.450007100795659</v>
      </c>
      <c r="L142" s="100">
        <v>108.70729741551925</v>
      </c>
      <c r="M142" s="102">
        <v>108.70729741551925</v>
      </c>
      <c r="R142" s="821"/>
      <c r="S142" s="821"/>
      <c r="T142" s="821"/>
      <c r="U142" s="821"/>
      <c r="V142" s="821"/>
      <c r="W142" s="821"/>
      <c r="X142" s="821"/>
    </row>
    <row r="143" spans="1:24">
      <c r="A143" s="21"/>
      <c r="B143" s="680"/>
      <c r="C143" s="114"/>
      <c r="D143" s="114"/>
      <c r="E143" s="114"/>
      <c r="F143" s="114"/>
      <c r="G143" s="114"/>
      <c r="H143" s="114"/>
      <c r="I143" s="114"/>
      <c r="J143" s="114"/>
      <c r="K143" s="114"/>
      <c r="L143" s="114"/>
      <c r="M143" s="114"/>
      <c r="R143" s="821"/>
      <c r="S143" s="821"/>
      <c r="T143" s="821"/>
      <c r="U143" s="821"/>
      <c r="V143" s="821"/>
      <c r="W143" s="821"/>
      <c r="X143" s="821"/>
    </row>
    <row r="144" spans="1:24">
      <c r="A144" s="21"/>
      <c r="B144" s="675" t="s">
        <v>391</v>
      </c>
      <c r="C144" s="109"/>
      <c r="D144" s="60"/>
      <c r="E144" s="60"/>
      <c r="F144" s="60"/>
      <c r="G144" s="60"/>
      <c r="H144" s="60"/>
      <c r="I144" s="60"/>
      <c r="J144" s="60"/>
      <c r="K144" s="60"/>
      <c r="L144" s="60"/>
      <c r="M144" s="60"/>
      <c r="N144" s="60"/>
      <c r="R144" s="821"/>
      <c r="S144" s="821"/>
      <c r="T144" s="821"/>
      <c r="U144" s="821"/>
      <c r="V144" s="821"/>
      <c r="W144" s="821"/>
      <c r="X144" s="821"/>
    </row>
    <row r="145" spans="1:24">
      <c r="A145" s="21"/>
      <c r="B145" s="672"/>
      <c r="O145"/>
      <c r="P145"/>
      <c r="Q145"/>
      <c r="R145" s="821"/>
      <c r="S145" s="821"/>
      <c r="T145" s="821"/>
      <c r="U145" s="821"/>
      <c r="V145" s="821"/>
      <c r="W145" s="821"/>
      <c r="X145" s="821"/>
    </row>
    <row r="146" spans="1:24">
      <c r="A146" s="21"/>
      <c r="B146" s="680" t="s">
        <v>388</v>
      </c>
      <c r="R146" s="821"/>
      <c r="S146" s="821"/>
      <c r="T146" s="821"/>
      <c r="U146" s="821"/>
      <c r="V146" s="821"/>
      <c r="W146" s="821"/>
      <c r="X146" s="821"/>
    </row>
    <row r="147" spans="1:24">
      <c r="A147" s="21"/>
      <c r="B147" s="672" t="s">
        <v>389</v>
      </c>
      <c r="C147" s="113" t="s">
        <v>296</v>
      </c>
      <c r="D147" s="67">
        <v>12.366599636846605</v>
      </c>
      <c r="E147" s="68">
        <v>10.125959878491141</v>
      </c>
      <c r="F147" s="68">
        <v>12.553590932799398</v>
      </c>
      <c r="G147" s="68">
        <v>13.462288526473166</v>
      </c>
      <c r="H147" s="68">
        <v>10.970901220964308</v>
      </c>
      <c r="I147" s="68">
        <v>8.7550601035156319</v>
      </c>
      <c r="J147" s="68">
        <v>13.956715027036982</v>
      </c>
      <c r="K147" s="68">
        <v>17.495836737203874</v>
      </c>
      <c r="L147" s="67">
        <v>99.686952063331105</v>
      </c>
      <c r="M147" s="69">
        <v>99.686952063331105</v>
      </c>
      <c r="R147" s="821"/>
      <c r="S147" s="821"/>
      <c r="T147" s="821"/>
      <c r="U147" s="821"/>
      <c r="V147" s="821"/>
      <c r="W147" s="821"/>
      <c r="X147" s="821"/>
    </row>
    <row r="148" spans="1:24">
      <c r="A148" s="21"/>
      <c r="B148" s="672" t="s">
        <v>376</v>
      </c>
      <c r="C148" s="113" t="s">
        <v>296</v>
      </c>
      <c r="D148" s="70">
        <v>21.965992358840808</v>
      </c>
      <c r="E148" s="71">
        <v>17.986088645915135</v>
      </c>
      <c r="F148" s="71">
        <v>22.298132922834693</v>
      </c>
      <c r="G148" s="71">
        <v>23.91219377911586</v>
      </c>
      <c r="H148" s="71">
        <v>19.486903390263649</v>
      </c>
      <c r="I148" s="71">
        <v>15.551047901802619</v>
      </c>
      <c r="J148" s="71">
        <v>24.79041164435942</v>
      </c>
      <c r="K148" s="71">
        <v>31.076724998509277</v>
      </c>
      <c r="L148" s="70">
        <v>177.06749564164147</v>
      </c>
      <c r="M148" s="72">
        <v>177.06749564164147</v>
      </c>
      <c r="R148" s="821"/>
      <c r="S148" s="821"/>
      <c r="T148" s="821"/>
      <c r="U148" s="821"/>
      <c r="V148" s="821"/>
      <c r="W148" s="821"/>
      <c r="X148" s="821"/>
    </row>
    <row r="149" spans="1:24">
      <c r="A149" s="21"/>
      <c r="B149" s="680" t="s">
        <v>390</v>
      </c>
      <c r="C149" s="114" t="s">
        <v>296</v>
      </c>
      <c r="D149" s="100">
        <v>34.332591995687409</v>
      </c>
      <c r="E149" s="101">
        <v>28.112048524406276</v>
      </c>
      <c r="F149" s="101">
        <v>34.851723855634091</v>
      </c>
      <c r="G149" s="101">
        <v>37.374482305589027</v>
      </c>
      <c r="H149" s="101">
        <v>30.457804611227957</v>
      </c>
      <c r="I149" s="101">
        <v>24.306108005318251</v>
      </c>
      <c r="J149" s="101">
        <v>38.747126671396401</v>
      </c>
      <c r="K149" s="101">
        <v>48.572561735713151</v>
      </c>
      <c r="L149" s="100">
        <v>276.75444770497256</v>
      </c>
      <c r="M149" s="102">
        <v>276.75444770497256</v>
      </c>
      <c r="R149" s="821"/>
      <c r="S149" s="821"/>
      <c r="T149" s="821"/>
      <c r="U149" s="821"/>
      <c r="V149" s="821"/>
      <c r="W149" s="821"/>
      <c r="X149" s="821"/>
    </row>
    <row r="150" spans="1:24">
      <c r="A150" s="21"/>
      <c r="B150" s="679"/>
      <c r="D150" s="97"/>
      <c r="E150" s="97"/>
      <c r="F150" s="97"/>
      <c r="G150" s="97"/>
      <c r="H150" s="97"/>
      <c r="I150" s="97"/>
      <c r="J150" s="97"/>
      <c r="K150" s="97"/>
      <c r="R150" s="821"/>
      <c r="S150" s="821"/>
      <c r="T150" s="821"/>
      <c r="U150" s="821"/>
      <c r="V150" s="821"/>
      <c r="W150" s="821"/>
      <c r="X150" s="821"/>
    </row>
    <row r="151" spans="1:24">
      <c r="A151" s="21"/>
      <c r="B151" s="672"/>
    </row>
    <row r="152" spans="1:24">
      <c r="A152" s="60"/>
      <c r="B152" s="671"/>
      <c r="C152" s="109"/>
      <c r="D152" s="60"/>
      <c r="E152" s="60"/>
      <c r="F152" s="60"/>
      <c r="G152" s="60"/>
      <c r="H152" s="60"/>
      <c r="I152" s="60"/>
      <c r="J152" s="60"/>
      <c r="K152" s="60"/>
      <c r="L152" s="60"/>
      <c r="M152" s="60"/>
      <c r="N152" s="60"/>
    </row>
    <row r="153" spans="1:24">
      <c r="B153" s="672"/>
    </row>
    <row r="154" spans="1:24">
      <c r="B154" s="672"/>
    </row>
  </sheetData>
  <mergeCells count="4">
    <mergeCell ref="O14:Q14"/>
    <mergeCell ref="O42:Q42"/>
    <mergeCell ref="O92:Q92"/>
    <mergeCell ref="O120:Q120"/>
  </mergeCells>
  <conditionalFormatting sqref="D6:K6">
    <cfRule type="expression" dxfId="59" priority="7">
      <formula>AND(D$5="Actuals",E$5="Forecast")</formula>
    </cfRule>
  </conditionalFormatting>
  <conditionalFormatting sqref="B118:M142">
    <cfRule type="expression" dxfId="58" priority="3">
      <formula>$B$38="n/a"</formula>
    </cfRule>
  </conditionalFormatting>
  <conditionalFormatting sqref="D5:K5">
    <cfRule type="expression" dxfId="57" priority="2">
      <formula>AND(D$5="Actuals",E$5="Forecast")</formula>
    </cfRule>
  </conditionalFormatting>
  <conditionalFormatting sqref="B38:N42 B44:N64 B43:J43 L43:N43">
    <cfRule type="expression" dxfId="56" priority="1">
      <formula>$B$38="n/a"</formula>
    </cfRule>
  </conditionalFormatting>
  <pageMargins left="0.70866141732283472" right="0.70866141732283472" top="0.74803149606299213" bottom="0.74803149606299213" header="0.31496062992125984" footer="0.31496062992125984"/>
  <pageSetup paperSize="8" scale="32" orientation="landscape" r:id="rId1"/>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AH114"/>
  <sheetViews>
    <sheetView showGridLines="0" zoomScale="70" zoomScaleNormal="70" workbookViewId="0">
      <pane ySplit="6" topLeftCell="A7" activePane="bottomLeft" state="frozen"/>
      <selection activeCell="B75" sqref="A1:XFD1048576"/>
      <selection pane="bottomLeft" activeCell="B5" sqref="B5"/>
    </sheetView>
  </sheetViews>
  <sheetFormatPr defaultRowHeight="12.6"/>
  <cols>
    <col min="1" max="1" width="8.36328125" customWidth="1"/>
    <col min="2" max="2" width="71.36328125" bestFit="1" customWidth="1"/>
    <col min="3" max="3" width="13.36328125" style="97" customWidth="1"/>
    <col min="4" max="11" width="11.08984375" customWidth="1"/>
    <col min="12" max="12" width="12.90625" customWidth="1"/>
    <col min="13" max="13" width="12.7265625" customWidth="1"/>
    <col min="14" max="14" width="5" customWidth="1"/>
  </cols>
  <sheetData>
    <row r="1" spans="1:34" s="23" customFormat="1" ht="21">
      <c r="A1" s="905" t="s">
        <v>201</v>
      </c>
      <c r="B1" s="906"/>
      <c r="C1" s="907"/>
      <c r="D1" s="908"/>
      <c r="E1" s="908"/>
      <c r="F1" s="908"/>
      <c r="G1" s="908"/>
      <c r="H1" s="908"/>
      <c r="I1" s="213"/>
      <c r="J1" s="213"/>
      <c r="K1" s="213"/>
      <c r="L1" s="213"/>
      <c r="M1" s="213"/>
      <c r="N1" s="904"/>
    </row>
    <row r="2" spans="1:34" s="23" customFormat="1" ht="21">
      <c r="A2" s="801" t="s">
        <v>2</v>
      </c>
      <c r="B2" s="802"/>
      <c r="C2" s="112"/>
      <c r="D2" s="22"/>
      <c r="E2" s="22"/>
      <c r="F2" s="22"/>
      <c r="G2" s="22"/>
      <c r="H2" s="22"/>
      <c r="I2" s="15"/>
      <c r="J2" s="15"/>
      <c r="K2" s="15"/>
      <c r="L2" s="15"/>
      <c r="M2" s="15"/>
      <c r="N2" s="92"/>
    </row>
    <row r="3" spans="1:34" s="23" customFormat="1" ht="21">
      <c r="A3" s="909">
        <v>2021</v>
      </c>
      <c r="B3" s="910"/>
      <c r="C3" s="233"/>
      <c r="D3" s="232"/>
      <c r="E3" s="232"/>
      <c r="F3" s="232"/>
      <c r="G3" s="232"/>
      <c r="H3" s="232"/>
      <c r="I3" s="210"/>
      <c r="J3" s="210"/>
      <c r="K3" s="210"/>
      <c r="L3" s="210"/>
      <c r="M3" s="210"/>
      <c r="N3" s="215"/>
    </row>
    <row r="4" spans="1:34" s="2" customFormat="1" ht="12.75" customHeight="1">
      <c r="B4" s="3"/>
      <c r="C4" s="97"/>
      <c r="Q4" s="816"/>
    </row>
    <row r="5" spans="1:34" s="2" customFormat="1" ht="12.75" customHeight="1">
      <c r="B5" s="3"/>
      <c r="C5" s="97"/>
      <c r="D5" s="323" t="s">
        <v>257</v>
      </c>
      <c r="E5" s="324" t="s">
        <v>257</v>
      </c>
      <c r="F5" s="324" t="s">
        <v>257</v>
      </c>
      <c r="G5" s="324" t="s">
        <v>257</v>
      </c>
      <c r="H5" s="324" t="s">
        <v>257</v>
      </c>
      <c r="I5" s="324" t="s">
        <v>257</v>
      </c>
      <c r="J5" s="324" t="s">
        <v>257</v>
      </c>
      <c r="K5" s="325" t="s">
        <v>257</v>
      </c>
    </row>
    <row r="6" spans="1:34" s="2" customFormat="1" ht="29.25" customHeight="1">
      <c r="C6" s="97"/>
      <c r="D6" s="89">
        <v>2014</v>
      </c>
      <c r="E6" s="90">
        <v>2015</v>
      </c>
      <c r="F6" s="90">
        <v>2016</v>
      </c>
      <c r="G6" s="90">
        <v>2017</v>
      </c>
      <c r="H6" s="90">
        <v>2018</v>
      </c>
      <c r="I6" s="90">
        <v>2019</v>
      </c>
      <c r="J6" s="90">
        <v>2020</v>
      </c>
      <c r="K6" s="90">
        <v>2021</v>
      </c>
      <c r="L6" s="73" t="s">
        <v>258</v>
      </c>
      <c r="M6" s="91" t="s">
        <v>259</v>
      </c>
      <c r="R6" s="817"/>
      <c r="S6" s="817"/>
      <c r="T6" s="817"/>
      <c r="U6" s="817"/>
      <c r="V6" s="817"/>
      <c r="W6" s="817"/>
      <c r="X6" s="817"/>
      <c r="Y6" s="817"/>
    </row>
    <row r="7" spans="1:34" s="2" customFormat="1">
      <c r="A7" s="21"/>
      <c r="C7" s="97"/>
    </row>
    <row r="8" spans="1:34" s="2" customFormat="1">
      <c r="A8" s="21"/>
      <c r="B8" s="88" t="s">
        <v>399</v>
      </c>
      <c r="C8" s="109"/>
      <c r="D8" s="59"/>
      <c r="E8" s="59"/>
      <c r="F8" s="59"/>
      <c r="G8" s="59"/>
      <c r="H8" s="59"/>
      <c r="I8" s="59"/>
      <c r="J8" s="59"/>
      <c r="K8" s="59"/>
      <c r="L8" s="59"/>
      <c r="M8" s="59"/>
      <c r="N8" s="59"/>
    </row>
    <row r="9" spans="1:34" s="2" customFormat="1">
      <c r="A9" s="21"/>
      <c r="B9" s="301" t="s">
        <v>400</v>
      </c>
      <c r="C9" s="301"/>
      <c r="D9" s="301"/>
      <c r="E9" s="301"/>
      <c r="F9" s="301"/>
      <c r="G9" s="301"/>
      <c r="H9" s="301"/>
      <c r="I9" s="301"/>
      <c r="J9" s="301"/>
      <c r="K9" s="301"/>
      <c r="L9" s="301"/>
      <c r="M9" s="301"/>
      <c r="N9" s="301"/>
    </row>
    <row r="10" spans="1:34" s="2" customFormat="1">
      <c r="A10" s="21"/>
      <c r="B10" s="5"/>
      <c r="C10" s="97"/>
      <c r="D10" s="2">
        <v>0.85712639979660987</v>
      </c>
      <c r="E10" s="2">
        <v>0.84064955759797722</v>
      </c>
      <c r="F10" s="2">
        <v>0.83168679389283551</v>
      </c>
      <c r="G10" s="2">
        <v>0.81423967516000473</v>
      </c>
      <c r="H10" s="2">
        <v>0.78486984736711918</v>
      </c>
      <c r="I10" s="2">
        <v>0.76159868411763876</v>
      </c>
      <c r="J10" s="2">
        <v>0.74238066074414577</v>
      </c>
      <c r="K10" s="2">
        <v>0.73348472126377195</v>
      </c>
    </row>
    <row r="11" spans="1:34" s="2" customFormat="1">
      <c r="A11" s="180" t="s">
        <v>378</v>
      </c>
      <c r="B11" s="21" t="s">
        <v>123</v>
      </c>
      <c r="C11" s="113" t="s">
        <v>61</v>
      </c>
      <c r="D11" s="924">
        <v>2.4956621717362348</v>
      </c>
      <c r="E11" s="502">
        <v>2.2705731443827322</v>
      </c>
      <c r="F11" s="502">
        <v>2.7765127310684559</v>
      </c>
      <c r="G11" s="502">
        <v>2.7586360907895919</v>
      </c>
      <c r="H11" s="502">
        <v>2.2587617564330555</v>
      </c>
      <c r="I11" s="502">
        <v>2.2265772380396007</v>
      </c>
      <c r="J11" s="502">
        <v>2.5541746635446629</v>
      </c>
      <c r="K11" s="502">
        <v>2.6322345546785737</v>
      </c>
      <c r="L11" s="577">
        <v>19.973132350672905</v>
      </c>
      <c r="M11" s="578">
        <v>19.973132350672905</v>
      </c>
      <c r="R11" s="818"/>
      <c r="S11" s="818"/>
      <c r="T11" s="818"/>
      <c r="U11" s="818"/>
      <c r="V11" s="818"/>
      <c r="W11" s="818"/>
      <c r="X11" s="818"/>
      <c r="Y11" s="818"/>
      <c r="AA11" s="825"/>
      <c r="AB11" s="825"/>
      <c r="AC11" s="825"/>
      <c r="AD11" s="825"/>
      <c r="AE11" s="825"/>
      <c r="AF11" s="825"/>
      <c r="AG11" s="825"/>
      <c r="AH11" s="825"/>
    </row>
    <row r="12" spans="1:34" s="2" customFormat="1">
      <c r="A12" s="180" t="s">
        <v>380</v>
      </c>
      <c r="B12" s="21" t="s">
        <v>124</v>
      </c>
      <c r="C12" s="113" t="s">
        <v>61</v>
      </c>
      <c r="D12" s="925">
        <v>0.66079655340368537</v>
      </c>
      <c r="E12" s="504">
        <v>0.53146571158340561</v>
      </c>
      <c r="F12" s="504">
        <v>0.46297240745643592</v>
      </c>
      <c r="G12" s="504">
        <v>0.70592156924599614</v>
      </c>
      <c r="H12" s="504">
        <v>0.63015953058445462</v>
      </c>
      <c r="I12" s="504">
        <v>0.76912401539739317</v>
      </c>
      <c r="J12" s="504">
        <v>0.40293252413518299</v>
      </c>
      <c r="K12" s="504">
        <v>0.34345686857180252</v>
      </c>
      <c r="L12" s="581">
        <v>4.5068291803783564</v>
      </c>
      <c r="M12" s="582">
        <v>4.5068291803783564</v>
      </c>
      <c r="R12" s="818"/>
      <c r="S12" s="818"/>
      <c r="T12" s="818"/>
      <c r="U12" s="818"/>
      <c r="V12" s="818"/>
      <c r="W12" s="818"/>
      <c r="X12" s="818"/>
      <c r="Y12" s="818"/>
      <c r="AA12" s="825"/>
      <c r="AB12" s="825"/>
      <c r="AC12" s="825"/>
      <c r="AD12" s="825"/>
      <c r="AE12" s="825"/>
      <c r="AF12" s="825"/>
      <c r="AG12" s="825"/>
      <c r="AH12" s="825"/>
    </row>
    <row r="13" spans="1:34" s="2" customFormat="1">
      <c r="A13" s="180" t="s">
        <v>381</v>
      </c>
      <c r="B13" s="21" t="s">
        <v>125</v>
      </c>
      <c r="C13" s="113" t="s">
        <v>61</v>
      </c>
      <c r="D13" s="925">
        <v>2.0244694403843817</v>
      </c>
      <c r="E13" s="504">
        <v>2.3723967591772168</v>
      </c>
      <c r="F13" s="504">
        <v>2.5659402477091358</v>
      </c>
      <c r="G13" s="504">
        <v>4.1267419121063584</v>
      </c>
      <c r="H13" s="504">
        <v>3.2240395529881014</v>
      </c>
      <c r="I13" s="504">
        <v>3.2168881681613981</v>
      </c>
      <c r="J13" s="504">
        <v>3.5026329058484089</v>
      </c>
      <c r="K13" s="504">
        <v>3.1417093856517591</v>
      </c>
      <c r="L13" s="581">
        <v>24.17481837202676</v>
      </c>
      <c r="M13" s="582">
        <v>24.17481837202676</v>
      </c>
      <c r="R13" s="818"/>
      <c r="S13" s="818"/>
      <c r="T13" s="818"/>
      <c r="U13" s="818"/>
      <c r="V13" s="818"/>
      <c r="W13" s="818"/>
      <c r="X13" s="818"/>
      <c r="Y13" s="818"/>
      <c r="AA13" s="825"/>
      <c r="AB13" s="825"/>
      <c r="AC13" s="825"/>
      <c r="AD13" s="825"/>
      <c r="AE13" s="825"/>
      <c r="AF13" s="825"/>
      <c r="AG13" s="825"/>
      <c r="AH13" s="825"/>
    </row>
    <row r="14" spans="1:34" s="2" customFormat="1">
      <c r="A14" s="180" t="s">
        <v>382</v>
      </c>
      <c r="B14" s="21" t="s">
        <v>126</v>
      </c>
      <c r="C14" s="113" t="s">
        <v>61</v>
      </c>
      <c r="D14" s="925">
        <v>0</v>
      </c>
      <c r="E14" s="504">
        <v>0.67251964607838177</v>
      </c>
      <c r="F14" s="504">
        <v>0</v>
      </c>
      <c r="G14" s="504">
        <v>0</v>
      </c>
      <c r="H14" s="504">
        <v>0.70638286263040728</v>
      </c>
      <c r="I14" s="504">
        <v>0</v>
      </c>
      <c r="J14" s="504">
        <v>0</v>
      </c>
      <c r="K14" s="504">
        <v>0</v>
      </c>
      <c r="L14" s="581">
        <v>1.3789025087087889</v>
      </c>
      <c r="M14" s="582">
        <v>1.3789025087087889</v>
      </c>
      <c r="R14" s="818"/>
      <c r="S14" s="818"/>
      <c r="T14" s="818"/>
      <c r="U14" s="818"/>
      <c r="V14" s="818"/>
      <c r="W14" s="818"/>
      <c r="X14" s="818"/>
      <c r="Y14" s="818"/>
      <c r="AA14" s="825"/>
      <c r="AB14" s="825"/>
      <c r="AC14" s="825"/>
      <c r="AD14" s="825"/>
      <c r="AE14" s="825"/>
      <c r="AF14" s="825"/>
      <c r="AG14" s="825"/>
      <c r="AH14" s="825"/>
    </row>
    <row r="15" spans="1:34" s="2" customFormat="1">
      <c r="A15" s="180" t="s">
        <v>383</v>
      </c>
      <c r="B15" s="21" t="s">
        <v>127</v>
      </c>
      <c r="C15" s="113" t="s">
        <v>61</v>
      </c>
      <c r="D15" s="925">
        <v>1.6264196044944872E-2</v>
      </c>
      <c r="E15" s="504">
        <v>0.50609179206682964</v>
      </c>
      <c r="F15" s="504">
        <v>2.4608789188985689</v>
      </c>
      <c r="G15" s="504">
        <v>1.3628726056111085</v>
      </c>
      <c r="H15" s="504">
        <v>1.482107821402546</v>
      </c>
      <c r="I15" s="504">
        <v>1.3371799434058045</v>
      </c>
      <c r="J15" s="504">
        <v>0.75289511008754295</v>
      </c>
      <c r="K15" s="504">
        <v>0.1796000167210593</v>
      </c>
      <c r="L15" s="581">
        <v>8.0978904042384041</v>
      </c>
      <c r="M15" s="582">
        <v>8.0978904042384041</v>
      </c>
      <c r="R15" s="818"/>
      <c r="S15" s="818"/>
      <c r="T15" s="818"/>
      <c r="U15" s="818"/>
      <c r="V15" s="818"/>
      <c r="W15" s="818"/>
      <c r="X15" s="818"/>
      <c r="Y15" s="818"/>
      <c r="AA15" s="825"/>
      <c r="AB15" s="825"/>
      <c r="AC15" s="825"/>
      <c r="AD15" s="825"/>
      <c r="AE15" s="825"/>
      <c r="AF15" s="825"/>
      <c r="AG15" s="825"/>
      <c r="AH15" s="825"/>
    </row>
    <row r="16" spans="1:34" s="2" customFormat="1">
      <c r="A16" s="180" t="s">
        <v>384</v>
      </c>
      <c r="B16" s="21" t="s">
        <v>256</v>
      </c>
      <c r="C16" s="113" t="s">
        <v>61</v>
      </c>
      <c r="D16" s="925"/>
      <c r="E16" s="505"/>
      <c r="F16" s="505"/>
      <c r="G16" s="505"/>
      <c r="H16" s="505"/>
      <c r="I16" s="505"/>
      <c r="J16" s="505"/>
      <c r="K16" s="505"/>
      <c r="L16" s="581">
        <v>0</v>
      </c>
      <c r="M16" s="582">
        <v>0</v>
      </c>
    </row>
    <row r="17" spans="1:34" s="2" customFormat="1">
      <c r="A17" s="180" t="s">
        <v>401</v>
      </c>
      <c r="B17" s="21" t="s">
        <v>256</v>
      </c>
      <c r="C17" s="113" t="s">
        <v>61</v>
      </c>
      <c r="D17" s="926"/>
      <c r="E17" s="735"/>
      <c r="F17" s="735"/>
      <c r="G17" s="735"/>
      <c r="H17" s="735"/>
      <c r="I17" s="735"/>
      <c r="J17" s="735"/>
      <c r="K17" s="736"/>
      <c r="L17" s="581">
        <v>0</v>
      </c>
      <c r="M17" s="582">
        <v>0</v>
      </c>
    </row>
    <row r="18" spans="1:34" s="2" customFormat="1">
      <c r="A18" s="21"/>
      <c r="B18" s="5" t="s">
        <v>402</v>
      </c>
      <c r="C18" s="114" t="s">
        <v>61</v>
      </c>
      <c r="D18" s="518">
        <v>5.1971923615692468</v>
      </c>
      <c r="E18" s="518">
        <v>6.3530470532885648</v>
      </c>
      <c r="F18" s="518">
        <v>8.2663043051325964</v>
      </c>
      <c r="G18" s="518">
        <v>8.9541721777530547</v>
      </c>
      <c r="H18" s="518">
        <v>8.3014515240385656</v>
      </c>
      <c r="I18" s="518">
        <v>7.549769365004197</v>
      </c>
      <c r="J18" s="518">
        <v>7.2126352036157986</v>
      </c>
      <c r="K18" s="518">
        <v>6.2970008256231944</v>
      </c>
      <c r="L18" s="518">
        <v>58.131572816025219</v>
      </c>
      <c r="M18" s="518">
        <v>58.131572816025219</v>
      </c>
      <c r="AA18" s="822"/>
      <c r="AB18" s="822"/>
      <c r="AC18" s="822"/>
      <c r="AD18" s="822"/>
      <c r="AE18" s="822"/>
      <c r="AF18" s="822"/>
      <c r="AG18" s="822"/>
      <c r="AH18" s="822"/>
    </row>
    <row r="19" spans="1:34" s="2" customFormat="1">
      <c r="A19" s="21"/>
      <c r="B19" s="5"/>
      <c r="C19" s="114"/>
      <c r="D19" s="927">
        <v>7.0856177516753744</v>
      </c>
      <c r="E19" s="927">
        <v>8.6614579269523926</v>
      </c>
      <c r="F19" s="927">
        <v>11.269906605402774</v>
      </c>
      <c r="G19" s="927">
        <v>12.207714650586432</v>
      </c>
      <c r="H19" s="927">
        <v>11.317824739055798</v>
      </c>
      <c r="I19" s="927">
        <v>10.293015172826195</v>
      </c>
      <c r="J19" s="927">
        <v>9.8333816567966768</v>
      </c>
      <c r="K19" s="927">
        <v>8.5850470269832648</v>
      </c>
      <c r="L19" s="114"/>
      <c r="M19" s="114"/>
      <c r="AA19" s="822"/>
      <c r="AB19" s="822"/>
      <c r="AC19" s="822"/>
      <c r="AD19" s="822"/>
      <c r="AE19" s="822"/>
      <c r="AF19" s="822"/>
      <c r="AG19" s="822"/>
    </row>
    <row r="20" spans="1:34" s="2" customFormat="1">
      <c r="A20" s="21"/>
      <c r="B20" s="5" t="s">
        <v>403</v>
      </c>
      <c r="C20" s="114"/>
      <c r="D20" s="855"/>
      <c r="E20" s="855"/>
      <c r="F20" s="855"/>
      <c r="G20" s="855"/>
      <c r="H20" s="855"/>
      <c r="I20" s="855"/>
      <c r="J20" s="855"/>
      <c r="K20" s="855"/>
      <c r="L20" s="114"/>
      <c r="M20" s="114"/>
      <c r="AA20" s="922"/>
      <c r="AB20" s="922"/>
      <c r="AC20" s="922"/>
      <c r="AD20" s="922"/>
      <c r="AE20" s="922"/>
      <c r="AF20" s="922"/>
      <c r="AG20" s="922"/>
    </row>
    <row r="21" spans="1:34" s="2" customFormat="1">
      <c r="A21" s="223" t="s">
        <v>378</v>
      </c>
      <c r="B21" s="1008"/>
      <c r="C21" s="1008"/>
      <c r="D21" s="1008"/>
      <c r="E21" s="1008"/>
      <c r="F21" s="1008"/>
      <c r="G21" s="1008"/>
      <c r="H21" s="1008"/>
      <c r="I21" s="1008"/>
      <c r="J21" s="1008"/>
      <c r="K21" s="1008"/>
      <c r="L21" s="1008"/>
      <c r="M21" s="1008"/>
    </row>
    <row r="22" spans="1:34" s="2" customFormat="1">
      <c r="A22" s="223" t="s">
        <v>380</v>
      </c>
      <c r="B22" s="1009" t="s">
        <v>404</v>
      </c>
      <c r="C22" s="1009"/>
      <c r="D22" s="1009"/>
      <c r="E22" s="1009"/>
      <c r="F22" s="1009"/>
      <c r="G22" s="1009"/>
      <c r="H22" s="1009"/>
      <c r="I22" s="1009"/>
      <c r="J22" s="1009"/>
      <c r="K22" s="1009"/>
      <c r="L22" s="1009"/>
      <c r="M22" s="1009"/>
    </row>
    <row r="23" spans="1:34" s="2" customFormat="1">
      <c r="A23" s="223" t="s">
        <v>381</v>
      </c>
      <c r="B23" s="1009" t="s">
        <v>404</v>
      </c>
      <c r="C23" s="1009"/>
      <c r="D23" s="1009"/>
      <c r="E23" s="1009"/>
      <c r="F23" s="1009"/>
      <c r="G23" s="1009"/>
      <c r="H23" s="1009"/>
      <c r="I23" s="1009"/>
      <c r="J23" s="1009"/>
      <c r="K23" s="1009"/>
      <c r="L23" s="1009"/>
      <c r="M23" s="1009"/>
    </row>
    <row r="24" spans="1:34" s="2" customFormat="1">
      <c r="A24" s="223" t="s">
        <v>382</v>
      </c>
      <c r="B24" s="1008"/>
      <c r="C24" s="1008"/>
      <c r="D24" s="1008"/>
      <c r="E24" s="1008"/>
      <c r="F24" s="1008"/>
      <c r="G24" s="1008"/>
      <c r="H24" s="1008"/>
      <c r="I24" s="1008"/>
      <c r="J24" s="1008"/>
      <c r="K24" s="1008"/>
      <c r="L24" s="1008"/>
      <c r="M24" s="1008"/>
    </row>
    <row r="25" spans="1:34" s="2" customFormat="1">
      <c r="A25" s="223" t="s">
        <v>383</v>
      </c>
      <c r="B25" s="1008"/>
      <c r="C25" s="1008"/>
      <c r="D25" s="1008"/>
      <c r="E25" s="1008"/>
      <c r="F25" s="1008"/>
      <c r="G25" s="1008"/>
      <c r="H25" s="1008"/>
      <c r="I25" s="1008"/>
      <c r="J25" s="1008"/>
      <c r="K25" s="1008"/>
      <c r="L25" s="1008"/>
      <c r="M25" s="1008"/>
    </row>
    <row r="26" spans="1:34" s="2" customFormat="1">
      <c r="A26" s="223" t="s">
        <v>384</v>
      </c>
      <c r="B26" s="961"/>
      <c r="C26" s="961"/>
      <c r="D26" s="961"/>
      <c r="E26" s="961"/>
      <c r="F26" s="961"/>
      <c r="G26" s="961"/>
      <c r="H26" s="961"/>
      <c r="I26" s="961"/>
      <c r="J26" s="961"/>
      <c r="K26" s="961"/>
      <c r="L26" s="961"/>
      <c r="M26" s="961"/>
    </row>
    <row r="27" spans="1:34" s="2" customFormat="1">
      <c r="A27" s="223" t="s">
        <v>401</v>
      </c>
      <c r="B27" s="961"/>
      <c r="C27" s="961"/>
      <c r="D27" s="961"/>
      <c r="E27" s="961"/>
      <c r="F27" s="961"/>
      <c r="G27" s="961"/>
      <c r="H27" s="961"/>
      <c r="I27" s="961"/>
      <c r="J27" s="961"/>
      <c r="K27" s="961"/>
      <c r="L27" s="961"/>
      <c r="M27" s="961"/>
    </row>
    <row r="28" spans="1:34" s="445" customFormat="1">
      <c r="A28" s="24"/>
      <c r="B28" s="449"/>
      <c r="C28" s="449"/>
      <c r="D28" s="449"/>
      <c r="E28" s="449"/>
      <c r="F28" s="449"/>
      <c r="G28" s="449"/>
      <c r="H28" s="449"/>
      <c r="I28" s="449"/>
      <c r="J28" s="449"/>
      <c r="K28" s="449"/>
      <c r="L28" s="449"/>
      <c r="M28" s="449"/>
    </row>
    <row r="29" spans="1:34" s="2" customFormat="1">
      <c r="B29" s="5"/>
      <c r="C29" s="97"/>
      <c r="D29" s="35"/>
      <c r="E29" s="35"/>
      <c r="F29" s="35"/>
      <c r="G29" s="35"/>
      <c r="H29" s="35"/>
      <c r="I29" s="35"/>
      <c r="J29" s="35"/>
      <c r="K29" s="35"/>
    </row>
    <row r="30" spans="1:34" s="2" customFormat="1">
      <c r="A30" s="21"/>
      <c r="B30" s="88" t="s">
        <v>405</v>
      </c>
      <c r="C30" s="109"/>
      <c r="D30" s="59"/>
      <c r="E30" s="59"/>
      <c r="F30" s="59"/>
      <c r="G30" s="59"/>
      <c r="H30" s="59"/>
      <c r="I30" s="59"/>
      <c r="J30" s="59"/>
      <c r="K30" s="59"/>
      <c r="L30" s="59"/>
      <c r="M30" s="59"/>
      <c r="N30" s="59"/>
    </row>
    <row r="31" spans="1:34" s="2" customFormat="1">
      <c r="A31" s="21"/>
      <c r="B31" s="21"/>
      <c r="C31" s="21"/>
      <c r="D31" s="21"/>
      <c r="E31" s="21"/>
      <c r="F31" s="21"/>
      <c r="G31" s="21"/>
      <c r="H31" s="21"/>
      <c r="I31" s="21"/>
      <c r="J31" s="21"/>
      <c r="K31" s="21"/>
      <c r="L31" s="21"/>
      <c r="M31" s="21"/>
      <c r="N31" s="21"/>
    </row>
    <row r="32" spans="1:34" s="2" customFormat="1">
      <c r="A32" s="21"/>
      <c r="B32" s="301" t="s">
        <v>406</v>
      </c>
      <c r="C32" s="243"/>
      <c r="D32" s="245"/>
      <c r="E32" s="245"/>
      <c r="F32" s="245"/>
      <c r="G32" s="245"/>
      <c r="H32" s="245"/>
      <c r="I32" s="245"/>
      <c r="J32" s="245"/>
      <c r="K32" s="245"/>
      <c r="L32" s="245"/>
      <c r="M32" s="245"/>
      <c r="N32" s="245"/>
    </row>
    <row r="33" spans="1:14" s="2" customFormat="1">
      <c r="A33" s="21"/>
      <c r="B33" s="302" t="s">
        <v>407</v>
      </c>
      <c r="C33" s="243"/>
      <c r="D33" s="245"/>
      <c r="E33" s="245"/>
      <c r="F33" s="245"/>
      <c r="G33" s="245"/>
      <c r="H33" s="245"/>
      <c r="I33" s="245"/>
      <c r="J33" s="245"/>
      <c r="K33" s="245"/>
      <c r="L33" s="245"/>
      <c r="M33" s="245"/>
      <c r="N33" s="245"/>
    </row>
    <row r="34" spans="1:14" s="2" customFormat="1">
      <c r="A34" s="21"/>
      <c r="B34" s="302" t="s">
        <v>408</v>
      </c>
      <c r="C34" s="243"/>
      <c r="D34" s="245"/>
      <c r="E34" s="245"/>
      <c r="F34" s="245"/>
      <c r="G34" s="245"/>
      <c r="H34" s="245"/>
      <c r="I34" s="245"/>
      <c r="J34" s="245"/>
      <c r="K34" s="245"/>
      <c r="L34" s="245"/>
      <c r="M34" s="245"/>
      <c r="N34" s="245"/>
    </row>
    <row r="35" spans="1:14" s="2" customFormat="1">
      <c r="A35" s="21"/>
      <c r="B35" s="302" t="s">
        <v>149</v>
      </c>
      <c r="C35" s="243"/>
      <c r="D35" s="245"/>
      <c r="E35" s="245"/>
      <c r="F35" s="245"/>
      <c r="G35" s="245"/>
      <c r="H35" s="245"/>
      <c r="I35" s="245"/>
      <c r="J35" s="245"/>
      <c r="K35" s="245"/>
      <c r="L35" s="245"/>
      <c r="M35" s="245"/>
      <c r="N35" s="245"/>
    </row>
    <row r="36" spans="1:14" s="2" customFormat="1">
      <c r="A36" s="21"/>
      <c r="B36" s="302" t="s">
        <v>409</v>
      </c>
      <c r="C36" s="243"/>
      <c r="D36" s="245"/>
      <c r="E36" s="245"/>
      <c r="F36" s="245"/>
      <c r="G36" s="245"/>
      <c r="H36" s="245"/>
      <c r="I36" s="245"/>
      <c r="J36" s="245"/>
      <c r="K36" s="245"/>
      <c r="L36" s="245"/>
      <c r="M36" s="245"/>
      <c r="N36" s="245"/>
    </row>
    <row r="37" spans="1:14" s="2" customFormat="1">
      <c r="A37" s="21"/>
      <c r="B37" s="302" t="s">
        <v>147</v>
      </c>
      <c r="C37" s="243"/>
      <c r="D37" s="245"/>
      <c r="E37" s="245"/>
      <c r="F37" s="245"/>
      <c r="G37" s="245"/>
      <c r="H37" s="245"/>
      <c r="I37" s="245"/>
      <c r="J37" s="245"/>
      <c r="K37" s="245"/>
      <c r="L37" s="245"/>
      <c r="M37" s="245"/>
      <c r="N37" s="245"/>
    </row>
    <row r="38" spans="1:14" s="2" customFormat="1">
      <c r="B38" s="5"/>
      <c r="C38" s="97"/>
    </row>
    <row r="39" spans="1:14" s="2" customFormat="1">
      <c r="A39" s="118" t="s">
        <v>378</v>
      </c>
      <c r="B39" s="21" t="s">
        <v>123</v>
      </c>
      <c r="C39" s="113" t="s">
        <v>61</v>
      </c>
      <c r="D39" s="577">
        <v>1.9965297373889879</v>
      </c>
      <c r="E39" s="577">
        <v>1.8164585155061859</v>
      </c>
      <c r="F39" s="577">
        <v>2.2489753121654492</v>
      </c>
      <c r="G39" s="577">
        <v>2.2344952335395698</v>
      </c>
      <c r="H39" s="577">
        <v>1.8295970227107752</v>
      </c>
      <c r="I39" s="577">
        <v>1.8035275628120766</v>
      </c>
      <c r="J39" s="577">
        <v>2.068881477471177</v>
      </c>
      <c r="K39" s="577">
        <v>2.1321099892896447</v>
      </c>
      <c r="L39" s="577">
        <v>16.130574850883864</v>
      </c>
      <c r="M39" s="578">
        <v>16.130574850883864</v>
      </c>
    </row>
    <row r="40" spans="1:14" s="2" customFormat="1">
      <c r="A40" s="118" t="s">
        <v>380</v>
      </c>
      <c r="B40" s="21" t="s">
        <v>124</v>
      </c>
      <c r="C40" s="113" t="s">
        <v>61</v>
      </c>
      <c r="D40" s="577">
        <v>0.52863724272294832</v>
      </c>
      <c r="E40" s="577">
        <v>0.42517256926672453</v>
      </c>
      <c r="F40" s="577">
        <v>0.37500765003971309</v>
      </c>
      <c r="G40" s="577">
        <v>0.57179647108925691</v>
      </c>
      <c r="H40" s="577">
        <v>0.51042921977340827</v>
      </c>
      <c r="I40" s="577">
        <v>0.62299045247188856</v>
      </c>
      <c r="J40" s="577">
        <v>0.32637534454949824</v>
      </c>
      <c r="K40" s="577">
        <v>0.27820006354316007</v>
      </c>
      <c r="L40" s="581">
        <v>3.6386090134565983</v>
      </c>
      <c r="M40" s="582">
        <v>3.6386090134565983</v>
      </c>
    </row>
    <row r="41" spans="1:14" s="2" customFormat="1">
      <c r="A41" s="118" t="s">
        <v>381</v>
      </c>
      <c r="B41" s="21" t="s">
        <v>125</v>
      </c>
      <c r="C41" s="113" t="s">
        <v>61</v>
      </c>
      <c r="D41" s="577">
        <v>1.6195755523075055</v>
      </c>
      <c r="E41" s="577">
        <v>1.8979174073417735</v>
      </c>
      <c r="F41" s="577">
        <v>2.0784116006444</v>
      </c>
      <c r="G41" s="577">
        <v>3.3426609488061505</v>
      </c>
      <c r="H41" s="577">
        <v>2.6114720379203624</v>
      </c>
      <c r="I41" s="577">
        <v>2.6056794162107328</v>
      </c>
      <c r="J41" s="577">
        <v>2.8371326537372115</v>
      </c>
      <c r="K41" s="577">
        <v>2.5447846023779248</v>
      </c>
      <c r="L41" s="581">
        <v>19.53763421934606</v>
      </c>
      <c r="M41" s="582">
        <v>19.53763421934606</v>
      </c>
    </row>
    <row r="42" spans="1:14" s="2" customFormat="1">
      <c r="A42" s="118" t="s">
        <v>382</v>
      </c>
      <c r="B42" s="21" t="s">
        <v>126</v>
      </c>
      <c r="C42" s="113" t="s">
        <v>61</v>
      </c>
      <c r="D42" s="577">
        <v>0</v>
      </c>
      <c r="E42" s="577">
        <v>0.53801571686270544</v>
      </c>
      <c r="F42" s="577">
        <v>0</v>
      </c>
      <c r="G42" s="577">
        <v>0</v>
      </c>
      <c r="H42" s="577">
        <v>0.57217011873062995</v>
      </c>
      <c r="I42" s="577">
        <v>0</v>
      </c>
      <c r="J42" s="577">
        <v>0</v>
      </c>
      <c r="K42" s="577">
        <v>0</v>
      </c>
      <c r="L42" s="581">
        <v>1.1101858355933354</v>
      </c>
      <c r="M42" s="582">
        <v>1.1101858355933354</v>
      </c>
    </row>
    <row r="43" spans="1:14" s="2" customFormat="1">
      <c r="A43" s="118" t="s">
        <v>383</v>
      </c>
      <c r="B43" s="21" t="s">
        <v>127</v>
      </c>
      <c r="C43" s="113" t="s">
        <v>61</v>
      </c>
      <c r="D43" s="577">
        <v>1.3011356835955898E-2</v>
      </c>
      <c r="E43" s="577">
        <v>0.40487343365346373</v>
      </c>
      <c r="F43" s="577">
        <v>1.993311924307841</v>
      </c>
      <c r="G43" s="577">
        <v>1.103926810544998</v>
      </c>
      <c r="H43" s="577">
        <v>1.2005073353360625</v>
      </c>
      <c r="I43" s="577">
        <v>1.0831157541587018</v>
      </c>
      <c r="J43" s="577">
        <v>0.60984503917090982</v>
      </c>
      <c r="K43" s="577">
        <v>0.14547601354405804</v>
      </c>
      <c r="L43" s="581">
        <v>6.5540676675519904</v>
      </c>
      <c r="M43" s="582">
        <v>6.5540676675519904</v>
      </c>
    </row>
    <row r="44" spans="1:14" s="2" customFormat="1">
      <c r="A44" s="118" t="s">
        <v>384</v>
      </c>
      <c r="B44" s="21" t="s">
        <v>256</v>
      </c>
      <c r="C44" s="113" t="s">
        <v>61</v>
      </c>
      <c r="D44" s="577">
        <v>0</v>
      </c>
      <c r="E44" s="577">
        <v>0</v>
      </c>
      <c r="F44" s="577">
        <v>0</v>
      </c>
      <c r="G44" s="577">
        <v>0</v>
      </c>
      <c r="H44" s="577">
        <v>0</v>
      </c>
      <c r="I44" s="577">
        <v>0</v>
      </c>
      <c r="J44" s="577">
        <v>0</v>
      </c>
      <c r="K44" s="577">
        <v>0</v>
      </c>
      <c r="L44" s="581">
        <v>0</v>
      </c>
      <c r="M44" s="582">
        <v>0</v>
      </c>
    </row>
    <row r="45" spans="1:14" s="2" customFormat="1">
      <c r="A45" s="118" t="s">
        <v>401</v>
      </c>
      <c r="B45" s="21" t="s">
        <v>256</v>
      </c>
      <c r="C45" s="113" t="s">
        <v>61</v>
      </c>
      <c r="D45" s="577">
        <v>0</v>
      </c>
      <c r="E45" s="577">
        <v>0</v>
      </c>
      <c r="F45" s="577">
        <v>0</v>
      </c>
      <c r="G45" s="577">
        <v>0</v>
      </c>
      <c r="H45" s="577">
        <v>0</v>
      </c>
      <c r="I45" s="577">
        <v>0</v>
      </c>
      <c r="J45" s="577">
        <v>0</v>
      </c>
      <c r="K45" s="577">
        <v>0</v>
      </c>
      <c r="L45" s="581">
        <v>0</v>
      </c>
      <c r="M45" s="582">
        <v>0</v>
      </c>
    </row>
    <row r="46" spans="1:14" s="2" customFormat="1">
      <c r="B46" s="5" t="s">
        <v>410</v>
      </c>
      <c r="C46" s="114" t="s">
        <v>61</v>
      </c>
      <c r="D46" s="518">
        <v>4.1577538892553978</v>
      </c>
      <c r="E46" s="518">
        <v>5.0824376426308531</v>
      </c>
      <c r="F46" s="518">
        <v>6.6957064871574037</v>
      </c>
      <c r="G46" s="518">
        <v>7.2528794639799745</v>
      </c>
      <c r="H46" s="519">
        <v>6.7241757344712383</v>
      </c>
      <c r="I46" s="519">
        <v>6.1153131856533998</v>
      </c>
      <c r="J46" s="519">
        <v>5.8422345149287969</v>
      </c>
      <c r="K46" s="519">
        <v>5.1005706687547869</v>
      </c>
      <c r="L46" s="518">
        <v>46.971071586831847</v>
      </c>
      <c r="M46" s="518">
        <v>46.971071586831847</v>
      </c>
    </row>
    <row r="47" spans="1:14" s="2" customFormat="1">
      <c r="B47" s="5"/>
      <c r="C47" s="114"/>
      <c r="D47" s="114"/>
      <c r="E47" s="114"/>
      <c r="F47" s="114"/>
      <c r="G47" s="114"/>
      <c r="H47" s="114"/>
      <c r="I47" s="114"/>
      <c r="J47" s="114"/>
      <c r="K47" s="114"/>
      <c r="L47" s="114"/>
      <c r="M47" s="114"/>
    </row>
    <row r="48" spans="1:14" s="2" customFormat="1">
      <c r="B48" s="5"/>
      <c r="C48" s="114"/>
      <c r="D48" s="119"/>
      <c r="E48" s="114"/>
      <c r="F48" s="114"/>
      <c r="G48" s="114"/>
      <c r="H48" s="114"/>
      <c r="I48" s="114"/>
      <c r="J48" s="114"/>
      <c r="K48" s="114"/>
      <c r="L48" s="114"/>
      <c r="M48" s="114"/>
    </row>
    <row r="49" spans="1:13" s="2" customFormat="1">
      <c r="A49" s="118" t="s">
        <v>378</v>
      </c>
      <c r="B49" s="129" t="s">
        <v>123</v>
      </c>
      <c r="C49" s="113" t="s">
        <v>61</v>
      </c>
      <c r="D49" s="946">
        <v>2.4956621717362348</v>
      </c>
      <c r="E49" s="946">
        <v>2.2705731443827322</v>
      </c>
      <c r="F49" s="946">
        <v>2.7765127310684559</v>
      </c>
      <c r="G49" s="946">
        <v>2.7586360907895919</v>
      </c>
      <c r="H49" s="946">
        <v>2.2587617564330555</v>
      </c>
      <c r="I49" s="946">
        <v>2.2265772380396007</v>
      </c>
      <c r="J49" s="946">
        <v>2.5541746635446629</v>
      </c>
      <c r="K49" s="946">
        <v>2.6322345546785737</v>
      </c>
      <c r="L49" s="946">
        <v>19.973132350672905</v>
      </c>
      <c r="M49" s="947">
        <v>19.973132350672905</v>
      </c>
    </row>
    <row r="50" spans="1:13" s="2" customFormat="1">
      <c r="A50" s="118"/>
      <c r="B50" s="21" t="s">
        <v>394</v>
      </c>
      <c r="C50" s="948" t="s">
        <v>409</v>
      </c>
      <c r="D50" s="767">
        <v>0.2</v>
      </c>
      <c r="E50" s="768">
        <v>0.2</v>
      </c>
      <c r="F50" s="768">
        <v>0.19</v>
      </c>
      <c r="G50" s="768">
        <v>0.19</v>
      </c>
      <c r="H50" s="768">
        <v>0.19</v>
      </c>
      <c r="I50" s="768">
        <v>0.19</v>
      </c>
      <c r="J50" s="768">
        <v>0.19</v>
      </c>
      <c r="K50" s="769">
        <v>0.19</v>
      </c>
      <c r="L50" s="949"/>
      <c r="M50" s="950"/>
    </row>
    <row r="51" spans="1:13" s="2" customFormat="1">
      <c r="A51" s="118"/>
      <c r="B51" s="21" t="s">
        <v>395</v>
      </c>
      <c r="C51" s="113"/>
      <c r="D51" s="518">
        <v>1.9965297373889879</v>
      </c>
      <c r="E51" s="519">
        <v>1.8164585155061859</v>
      </c>
      <c r="F51" s="519">
        <v>2.2489753121654492</v>
      </c>
      <c r="G51" s="519">
        <v>2.2344952335395698</v>
      </c>
      <c r="H51" s="519">
        <v>1.8295970227107752</v>
      </c>
      <c r="I51" s="519">
        <v>1.8035275628120766</v>
      </c>
      <c r="J51" s="519">
        <v>2.068881477471177</v>
      </c>
      <c r="K51" s="519">
        <v>2.1321099892896447</v>
      </c>
      <c r="L51" s="575">
        <v>16.130574850883864</v>
      </c>
      <c r="M51" s="576">
        <v>16.130574850883864</v>
      </c>
    </row>
    <row r="52" spans="1:13" s="2" customFormat="1">
      <c r="A52" s="118"/>
      <c r="B52" s="34"/>
      <c r="C52" s="114"/>
      <c r="D52" s="114"/>
      <c r="E52" s="114"/>
      <c r="F52" s="114"/>
      <c r="G52" s="114"/>
      <c r="H52" s="114"/>
      <c r="I52" s="114"/>
      <c r="J52" s="114"/>
      <c r="K52" s="114"/>
      <c r="L52" s="114"/>
      <c r="M52" s="114"/>
    </row>
    <row r="53" spans="1:13" s="2" customFormat="1">
      <c r="A53" s="118" t="s">
        <v>380</v>
      </c>
      <c r="B53" s="129" t="s">
        <v>124</v>
      </c>
      <c r="C53" s="113" t="s">
        <v>61</v>
      </c>
      <c r="D53" s="946">
        <v>0.66079655340368537</v>
      </c>
      <c r="E53" s="946">
        <v>0.53146571158340561</v>
      </c>
      <c r="F53" s="946">
        <v>0.46297240745643592</v>
      </c>
      <c r="G53" s="946">
        <v>0.70592156924599614</v>
      </c>
      <c r="H53" s="946">
        <v>0.63015953058445462</v>
      </c>
      <c r="I53" s="946">
        <v>0.76912401539739317</v>
      </c>
      <c r="J53" s="946">
        <v>0.40293252413518299</v>
      </c>
      <c r="K53" s="946">
        <v>0.34345686857180252</v>
      </c>
      <c r="L53" s="577">
        <v>4.5068291803783564</v>
      </c>
      <c r="M53" s="578">
        <v>4.5068291803783564</v>
      </c>
    </row>
    <row r="54" spans="1:13" s="2" customFormat="1">
      <c r="A54" s="118"/>
      <c r="B54" s="21" t="s">
        <v>394</v>
      </c>
      <c r="C54" s="948" t="s">
        <v>409</v>
      </c>
      <c r="D54" s="767">
        <v>0.2</v>
      </c>
      <c r="E54" s="768">
        <v>0.2</v>
      </c>
      <c r="F54" s="768">
        <v>0.19</v>
      </c>
      <c r="G54" s="768">
        <v>0.19</v>
      </c>
      <c r="H54" s="768">
        <v>0.19</v>
      </c>
      <c r="I54" s="768">
        <v>0.19</v>
      </c>
      <c r="J54" s="768">
        <v>0.19</v>
      </c>
      <c r="K54" s="769">
        <v>0.19</v>
      </c>
      <c r="L54" s="949"/>
      <c r="M54" s="950"/>
    </row>
    <row r="55" spans="1:13" s="2" customFormat="1">
      <c r="A55" s="118"/>
      <c r="B55" s="21" t="s">
        <v>395</v>
      </c>
      <c r="C55" s="113"/>
      <c r="D55" s="518">
        <v>0.52863724272294832</v>
      </c>
      <c r="E55" s="519">
        <v>0.42517256926672453</v>
      </c>
      <c r="F55" s="519">
        <v>0.37500765003971309</v>
      </c>
      <c r="G55" s="519">
        <v>0.57179647108925691</v>
      </c>
      <c r="H55" s="519">
        <v>0.51042921977340827</v>
      </c>
      <c r="I55" s="519">
        <v>0.62299045247188856</v>
      </c>
      <c r="J55" s="519">
        <v>0.32637534454949824</v>
      </c>
      <c r="K55" s="519">
        <v>0.27820006354316007</v>
      </c>
      <c r="L55" s="575">
        <v>3.6386090134565983</v>
      </c>
      <c r="M55" s="576">
        <v>3.6386090134565983</v>
      </c>
    </row>
    <row r="56" spans="1:13" s="2" customFormat="1">
      <c r="A56" s="118"/>
      <c r="B56" s="34"/>
      <c r="C56" s="114"/>
      <c r="D56" s="114"/>
      <c r="E56" s="114"/>
      <c r="F56" s="114"/>
      <c r="G56" s="114"/>
      <c r="H56" s="114"/>
      <c r="I56" s="114"/>
      <c r="J56" s="114"/>
      <c r="K56" s="114"/>
      <c r="L56" s="114"/>
      <c r="M56" s="114"/>
    </row>
    <row r="57" spans="1:13" s="2" customFormat="1">
      <c r="A57" s="118" t="s">
        <v>381</v>
      </c>
      <c r="B57" s="129" t="s">
        <v>125</v>
      </c>
      <c r="C57" s="113" t="s">
        <v>61</v>
      </c>
      <c r="D57" s="946">
        <v>2.0244694403843817</v>
      </c>
      <c r="E57" s="946">
        <v>2.3723967591772168</v>
      </c>
      <c r="F57" s="946">
        <v>2.5659402477091358</v>
      </c>
      <c r="G57" s="946">
        <v>4.1267419121063584</v>
      </c>
      <c r="H57" s="946">
        <v>3.2240395529881014</v>
      </c>
      <c r="I57" s="946">
        <v>3.2168881681613981</v>
      </c>
      <c r="J57" s="946">
        <v>3.5026329058484089</v>
      </c>
      <c r="K57" s="946">
        <v>3.1417093856517591</v>
      </c>
      <c r="L57" s="577">
        <v>24.17481837202676</v>
      </c>
      <c r="M57" s="578">
        <v>24.17481837202676</v>
      </c>
    </row>
    <row r="58" spans="1:13" s="2" customFormat="1">
      <c r="A58" s="118"/>
      <c r="B58" s="21" t="s">
        <v>394</v>
      </c>
      <c r="C58" s="948" t="s">
        <v>409</v>
      </c>
      <c r="D58" s="767">
        <v>0.2</v>
      </c>
      <c r="E58" s="768">
        <v>0.2</v>
      </c>
      <c r="F58" s="768">
        <v>0.19</v>
      </c>
      <c r="G58" s="768">
        <v>0.19</v>
      </c>
      <c r="H58" s="768">
        <v>0.19</v>
      </c>
      <c r="I58" s="768">
        <v>0.19</v>
      </c>
      <c r="J58" s="768">
        <v>0.19</v>
      </c>
      <c r="K58" s="769">
        <v>0.19</v>
      </c>
      <c r="L58" s="949"/>
      <c r="M58" s="950"/>
    </row>
    <row r="59" spans="1:13" s="2" customFormat="1">
      <c r="A59" s="118"/>
      <c r="B59" s="21" t="s">
        <v>395</v>
      </c>
      <c r="C59" s="113"/>
      <c r="D59" s="518">
        <v>1.6195755523075055</v>
      </c>
      <c r="E59" s="519">
        <v>1.8979174073417735</v>
      </c>
      <c r="F59" s="519">
        <v>2.0784116006444</v>
      </c>
      <c r="G59" s="519">
        <v>3.3426609488061505</v>
      </c>
      <c r="H59" s="519">
        <v>2.6114720379203624</v>
      </c>
      <c r="I59" s="519">
        <v>2.6056794162107328</v>
      </c>
      <c r="J59" s="519">
        <v>2.8371326537372115</v>
      </c>
      <c r="K59" s="519">
        <v>2.5447846023779248</v>
      </c>
      <c r="L59" s="575">
        <v>19.53763421934606</v>
      </c>
      <c r="M59" s="576">
        <v>19.53763421934606</v>
      </c>
    </row>
    <row r="60" spans="1:13" s="2" customFormat="1">
      <c r="A60" s="118"/>
      <c r="B60" s="34"/>
      <c r="C60" s="114"/>
      <c r="D60" s="114"/>
      <c r="E60" s="114"/>
      <c r="F60" s="114"/>
      <c r="G60" s="114"/>
      <c r="H60" s="114"/>
      <c r="I60" s="114"/>
      <c r="J60" s="114"/>
      <c r="K60" s="114"/>
      <c r="L60" s="114"/>
      <c r="M60" s="114"/>
    </row>
    <row r="61" spans="1:13" s="2" customFormat="1">
      <c r="A61" s="118" t="s">
        <v>382</v>
      </c>
      <c r="B61" s="129" t="s">
        <v>126</v>
      </c>
      <c r="C61" s="113" t="s">
        <v>61</v>
      </c>
      <c r="D61" s="946">
        <v>0</v>
      </c>
      <c r="E61" s="946">
        <v>0.67251964607838177</v>
      </c>
      <c r="F61" s="946">
        <v>0</v>
      </c>
      <c r="G61" s="946">
        <v>0</v>
      </c>
      <c r="H61" s="946">
        <v>0.70638286263040728</v>
      </c>
      <c r="I61" s="946">
        <v>0</v>
      </c>
      <c r="J61" s="946">
        <v>0</v>
      </c>
      <c r="K61" s="946">
        <v>0</v>
      </c>
      <c r="L61" s="577">
        <v>1.3789025087087889</v>
      </c>
      <c r="M61" s="578">
        <v>1.3789025087087889</v>
      </c>
    </row>
    <row r="62" spans="1:13" s="2" customFormat="1">
      <c r="A62" s="118"/>
      <c r="B62" s="21" t="s">
        <v>394</v>
      </c>
      <c r="C62" s="948" t="s">
        <v>409</v>
      </c>
      <c r="D62" s="767">
        <v>0.2</v>
      </c>
      <c r="E62" s="768">
        <v>0.2</v>
      </c>
      <c r="F62" s="768">
        <v>0.19</v>
      </c>
      <c r="G62" s="768">
        <v>0.19</v>
      </c>
      <c r="H62" s="768">
        <v>0.19</v>
      </c>
      <c r="I62" s="768">
        <v>0.19</v>
      </c>
      <c r="J62" s="768">
        <v>0.19</v>
      </c>
      <c r="K62" s="769">
        <v>0.19</v>
      </c>
      <c r="L62" s="949"/>
      <c r="M62" s="950"/>
    </row>
    <row r="63" spans="1:13" s="2" customFormat="1">
      <c r="A63" s="118"/>
      <c r="B63" s="21" t="s">
        <v>395</v>
      </c>
      <c r="C63" s="113"/>
      <c r="D63" s="518">
        <v>0</v>
      </c>
      <c r="E63" s="519">
        <v>0.53801571686270544</v>
      </c>
      <c r="F63" s="519">
        <v>0</v>
      </c>
      <c r="G63" s="519">
        <v>0</v>
      </c>
      <c r="H63" s="519">
        <v>0.57217011873062995</v>
      </c>
      <c r="I63" s="519">
        <v>0</v>
      </c>
      <c r="J63" s="519">
        <v>0</v>
      </c>
      <c r="K63" s="519">
        <v>0</v>
      </c>
      <c r="L63" s="575">
        <v>1.1101858355933354</v>
      </c>
      <c r="M63" s="576">
        <v>1.1101858355933354</v>
      </c>
    </row>
    <row r="64" spans="1:13" s="2" customFormat="1">
      <c r="A64" s="118"/>
      <c r="B64" s="34"/>
      <c r="C64" s="114"/>
      <c r="D64" s="114"/>
      <c r="E64" s="114"/>
      <c r="F64" s="114"/>
      <c r="G64" s="114"/>
      <c r="H64" s="114"/>
      <c r="I64" s="114"/>
      <c r="J64" s="114"/>
      <c r="K64" s="114"/>
      <c r="L64" s="114"/>
      <c r="M64" s="114"/>
    </row>
    <row r="65" spans="1:14" s="2" customFormat="1">
      <c r="A65" s="118" t="s">
        <v>383</v>
      </c>
      <c r="B65" s="129" t="s">
        <v>127</v>
      </c>
      <c r="C65" s="113" t="s">
        <v>61</v>
      </c>
      <c r="D65" s="946">
        <v>1.6264196044944872E-2</v>
      </c>
      <c r="E65" s="946">
        <v>0.50609179206682964</v>
      </c>
      <c r="F65" s="946">
        <v>2.4608789188985689</v>
      </c>
      <c r="G65" s="946">
        <v>1.3628726056111085</v>
      </c>
      <c r="H65" s="946">
        <v>1.482107821402546</v>
      </c>
      <c r="I65" s="946">
        <v>1.3371799434058045</v>
      </c>
      <c r="J65" s="946">
        <v>0.75289511008754295</v>
      </c>
      <c r="K65" s="946">
        <v>0.1796000167210593</v>
      </c>
      <c r="L65" s="577">
        <v>8.0978904042384041</v>
      </c>
      <c r="M65" s="578">
        <v>8.0978904042384041</v>
      </c>
    </row>
    <row r="66" spans="1:14" s="2" customFormat="1">
      <c r="A66" s="118"/>
      <c r="B66" s="21" t="s">
        <v>394</v>
      </c>
      <c r="C66" s="948" t="s">
        <v>409</v>
      </c>
      <c r="D66" s="767">
        <v>0.2</v>
      </c>
      <c r="E66" s="768">
        <v>0.2</v>
      </c>
      <c r="F66" s="768">
        <v>0.19</v>
      </c>
      <c r="G66" s="768">
        <v>0.19</v>
      </c>
      <c r="H66" s="768">
        <v>0.19</v>
      </c>
      <c r="I66" s="768">
        <v>0.19</v>
      </c>
      <c r="J66" s="768">
        <v>0.19</v>
      </c>
      <c r="K66" s="769">
        <v>0.19</v>
      </c>
      <c r="L66" s="949"/>
      <c r="M66" s="950"/>
    </row>
    <row r="67" spans="1:14" s="2" customFormat="1">
      <c r="A67" s="118"/>
      <c r="B67" s="21" t="s">
        <v>395</v>
      </c>
      <c r="C67" s="113"/>
      <c r="D67" s="518">
        <v>1.3011356835955898E-2</v>
      </c>
      <c r="E67" s="519">
        <v>0.40487343365346373</v>
      </c>
      <c r="F67" s="519">
        <v>1.993311924307841</v>
      </c>
      <c r="G67" s="519">
        <v>1.103926810544998</v>
      </c>
      <c r="H67" s="519">
        <v>1.2005073353360625</v>
      </c>
      <c r="I67" s="519">
        <v>1.0831157541587018</v>
      </c>
      <c r="J67" s="519">
        <v>0.60984503917090982</v>
      </c>
      <c r="K67" s="519">
        <v>0.14547601354405804</v>
      </c>
      <c r="L67" s="575">
        <v>6.5540676675519904</v>
      </c>
      <c r="M67" s="576">
        <v>6.5540676675519904</v>
      </c>
    </row>
    <row r="68" spans="1:14" s="2" customFormat="1">
      <c r="A68" s="118"/>
      <c r="B68" s="34"/>
      <c r="C68" s="114"/>
      <c r="D68" s="114"/>
      <c r="E68" s="114"/>
      <c r="F68" s="114"/>
      <c r="G68" s="114"/>
      <c r="H68" s="114"/>
      <c r="I68" s="114"/>
      <c r="J68" s="114"/>
      <c r="K68" s="114"/>
      <c r="L68" s="114"/>
      <c r="M68" s="114"/>
    </row>
    <row r="69" spans="1:14" s="2" customFormat="1">
      <c r="A69" s="118" t="s">
        <v>384</v>
      </c>
      <c r="B69" s="129" t="s">
        <v>256</v>
      </c>
      <c r="C69" s="113" t="s">
        <v>61</v>
      </c>
      <c r="D69" s="946">
        <v>0</v>
      </c>
      <c r="E69" s="946">
        <v>0</v>
      </c>
      <c r="F69" s="946">
        <v>0</v>
      </c>
      <c r="G69" s="946">
        <v>0</v>
      </c>
      <c r="H69" s="946">
        <v>0</v>
      </c>
      <c r="I69" s="946">
        <v>0</v>
      </c>
      <c r="J69" s="946">
        <v>0</v>
      </c>
      <c r="K69" s="946">
        <v>0</v>
      </c>
      <c r="L69" s="577">
        <v>0</v>
      </c>
      <c r="M69" s="578">
        <v>0</v>
      </c>
    </row>
    <row r="70" spans="1:14" s="2" customFormat="1">
      <c r="A70" s="118"/>
      <c r="B70" s="21" t="s">
        <v>394</v>
      </c>
      <c r="C70" s="948" t="s">
        <v>409</v>
      </c>
      <c r="D70" s="767">
        <v>0.2</v>
      </c>
      <c r="E70" s="768">
        <v>0.2</v>
      </c>
      <c r="F70" s="768">
        <v>0.19</v>
      </c>
      <c r="G70" s="768">
        <v>0.19</v>
      </c>
      <c r="H70" s="768">
        <v>0.19</v>
      </c>
      <c r="I70" s="768">
        <v>0.19</v>
      </c>
      <c r="J70" s="768">
        <v>0.19</v>
      </c>
      <c r="K70" s="769">
        <v>0.19</v>
      </c>
      <c r="L70" s="949"/>
      <c r="M70" s="950"/>
    </row>
    <row r="71" spans="1:14" s="2" customFormat="1">
      <c r="A71" s="118"/>
      <c r="B71" s="21" t="s">
        <v>395</v>
      </c>
      <c r="C71" s="113"/>
      <c r="D71" s="518">
        <v>0</v>
      </c>
      <c r="E71" s="519">
        <v>0</v>
      </c>
      <c r="F71" s="519">
        <v>0</v>
      </c>
      <c r="G71" s="519">
        <v>0</v>
      </c>
      <c r="H71" s="519">
        <v>0</v>
      </c>
      <c r="I71" s="519">
        <v>0</v>
      </c>
      <c r="J71" s="519">
        <v>0</v>
      </c>
      <c r="K71" s="519">
        <v>0</v>
      </c>
      <c r="L71" s="575">
        <v>0</v>
      </c>
      <c r="M71" s="576">
        <v>0</v>
      </c>
    </row>
    <row r="72" spans="1:14" s="2" customFormat="1">
      <c r="A72" s="118"/>
      <c r="B72" s="34"/>
      <c r="C72" s="114"/>
      <c r="D72" s="114"/>
      <c r="E72" s="114"/>
      <c r="F72" s="114"/>
      <c r="G72" s="114"/>
      <c r="H72" s="114"/>
      <c r="I72" s="114"/>
      <c r="J72" s="114"/>
      <c r="K72" s="114"/>
      <c r="L72" s="114"/>
      <c r="M72" s="114"/>
    </row>
    <row r="73" spans="1:14" s="2" customFormat="1">
      <c r="A73" s="118" t="s">
        <v>401</v>
      </c>
      <c r="B73" s="129" t="s">
        <v>256</v>
      </c>
      <c r="C73" s="113" t="s">
        <v>61</v>
      </c>
      <c r="D73" s="946">
        <v>0</v>
      </c>
      <c r="E73" s="946">
        <v>0</v>
      </c>
      <c r="F73" s="946">
        <v>0</v>
      </c>
      <c r="G73" s="946">
        <v>0</v>
      </c>
      <c r="H73" s="946">
        <v>0</v>
      </c>
      <c r="I73" s="946">
        <v>0</v>
      </c>
      <c r="J73" s="946">
        <v>0</v>
      </c>
      <c r="K73" s="946">
        <v>0</v>
      </c>
      <c r="L73" s="577">
        <v>0</v>
      </c>
      <c r="M73" s="578">
        <v>0</v>
      </c>
    </row>
    <row r="74" spans="1:14" s="2" customFormat="1">
      <c r="A74" s="118"/>
      <c r="B74" s="21" t="s">
        <v>394</v>
      </c>
      <c r="C74" s="948" t="s">
        <v>149</v>
      </c>
      <c r="D74" s="767">
        <v>0.21</v>
      </c>
      <c r="E74" s="768">
        <v>0.2</v>
      </c>
      <c r="F74" s="768">
        <v>0.2</v>
      </c>
      <c r="G74" s="768">
        <v>0.19</v>
      </c>
      <c r="H74" s="768">
        <v>0.19</v>
      </c>
      <c r="I74" s="768">
        <v>0.19</v>
      </c>
      <c r="J74" s="768">
        <v>0.19</v>
      </c>
      <c r="K74" s="769">
        <v>0.19</v>
      </c>
      <c r="L74" s="949"/>
      <c r="M74" s="950"/>
    </row>
    <row r="75" spans="1:14" s="2" customFormat="1">
      <c r="A75" s="118"/>
      <c r="B75" s="21" t="s">
        <v>395</v>
      </c>
      <c r="C75" s="113"/>
      <c r="D75" s="518">
        <v>0</v>
      </c>
      <c r="E75" s="519">
        <v>0</v>
      </c>
      <c r="F75" s="519">
        <v>0</v>
      </c>
      <c r="G75" s="519">
        <v>0</v>
      </c>
      <c r="H75" s="519">
        <v>0</v>
      </c>
      <c r="I75" s="519">
        <v>0</v>
      </c>
      <c r="J75" s="519">
        <v>0</v>
      </c>
      <c r="K75" s="519">
        <v>0</v>
      </c>
      <c r="L75" s="575">
        <v>0</v>
      </c>
      <c r="M75" s="576">
        <v>0</v>
      </c>
    </row>
    <row r="76" spans="1:14" s="445" customFormat="1" ht="14.25" customHeight="1">
      <c r="A76" s="444"/>
      <c r="C76" s="446"/>
      <c r="D76" s="447"/>
      <c r="E76" s="447"/>
      <c r="F76" s="447"/>
      <c r="G76" s="447"/>
      <c r="H76" s="447"/>
      <c r="I76" s="447"/>
      <c r="J76" s="447"/>
      <c r="K76" s="447"/>
      <c r="L76" s="448"/>
      <c r="M76" s="448"/>
    </row>
    <row r="77" spans="1:14" s="2" customFormat="1">
      <c r="B77" s="88" t="s">
        <v>411</v>
      </c>
      <c r="C77" s="109"/>
      <c r="D77" s="95"/>
      <c r="E77" s="95"/>
      <c r="F77" s="95"/>
      <c r="G77" s="95"/>
      <c r="H77" s="95"/>
      <c r="I77" s="95"/>
      <c r="J77" s="95"/>
      <c r="K77" s="95"/>
      <c r="L77" s="59"/>
      <c r="M77" s="59"/>
      <c r="N77" s="59"/>
    </row>
    <row r="78" spans="1:14" s="2" customFormat="1">
      <c r="B78" s="301" t="s">
        <v>412</v>
      </c>
      <c r="C78" s="243"/>
      <c r="D78" s="244"/>
      <c r="E78" s="244"/>
      <c r="F78" s="244"/>
      <c r="G78" s="244"/>
      <c r="H78" s="244"/>
      <c r="I78" s="244"/>
      <c r="J78" s="244"/>
      <c r="K78" s="244"/>
      <c r="L78" s="245"/>
      <c r="M78" s="245"/>
      <c r="N78" s="245"/>
    </row>
    <row r="79" spans="1:14" s="2" customFormat="1">
      <c r="B79" s="301" t="s">
        <v>413</v>
      </c>
      <c r="C79" s="243"/>
      <c r="D79" s="244"/>
      <c r="E79" s="244"/>
      <c r="F79" s="244"/>
      <c r="G79" s="244"/>
      <c r="H79" s="244"/>
      <c r="I79" s="244"/>
      <c r="J79" s="244"/>
      <c r="K79" s="244"/>
      <c r="L79" s="245"/>
      <c r="M79" s="245"/>
      <c r="N79" s="245"/>
    </row>
    <row r="80" spans="1:14" s="445" customFormat="1">
      <c r="B80" s="450"/>
      <c r="C80" s="451"/>
      <c r="D80" s="452"/>
      <c r="E80" s="452"/>
      <c r="F80" s="452"/>
      <c r="G80" s="452"/>
      <c r="H80" s="452"/>
      <c r="I80" s="452"/>
      <c r="J80" s="452"/>
      <c r="K80" s="452"/>
    </row>
    <row r="81" spans="1:34" s="2" customFormat="1">
      <c r="B81" s="5"/>
      <c r="C81" s="453" t="s">
        <v>414</v>
      </c>
      <c r="D81" s="454" t="s">
        <v>415</v>
      </c>
      <c r="E81" s="455" t="s">
        <v>415</v>
      </c>
      <c r="F81" s="455">
        <v>2014</v>
      </c>
      <c r="G81" s="455">
        <v>2015</v>
      </c>
      <c r="H81" s="455">
        <v>2016</v>
      </c>
      <c r="I81" s="455">
        <v>2017</v>
      </c>
      <c r="J81" s="455">
        <v>2018</v>
      </c>
      <c r="K81" s="456">
        <v>2019</v>
      </c>
    </row>
    <row r="82" spans="1:34" s="2" customFormat="1">
      <c r="A82" s="3" t="s">
        <v>378</v>
      </c>
      <c r="B82" s="93" t="s">
        <v>123</v>
      </c>
      <c r="C82" s="97" t="s">
        <v>296</v>
      </c>
      <c r="D82" s="544"/>
      <c r="E82" s="545"/>
      <c r="F82" s="810">
        <v>2.9408612641511884</v>
      </c>
      <c r="G82" s="810">
        <v>2.7280519205981757</v>
      </c>
      <c r="H82" s="810">
        <v>3.3664987898437593</v>
      </c>
      <c r="I82" s="810">
        <v>3.4114134265434699</v>
      </c>
      <c r="J82" s="810">
        <v>2.9073090778260839</v>
      </c>
      <c r="K82" s="810">
        <v>2.9642675496829241</v>
      </c>
      <c r="R82" s="818"/>
      <c r="S82" s="818"/>
      <c r="T82" s="818"/>
      <c r="U82" s="818"/>
      <c r="V82" s="818"/>
      <c r="W82" s="818"/>
      <c r="X82" s="818"/>
      <c r="Y82" s="818"/>
      <c r="AA82" s="825"/>
      <c r="AB82" s="825"/>
      <c r="AC82" s="825"/>
      <c r="AD82" s="825"/>
      <c r="AE82" s="825"/>
      <c r="AF82" s="825"/>
      <c r="AG82" s="825"/>
      <c r="AH82" s="825"/>
    </row>
    <row r="83" spans="1:34" s="2" customFormat="1">
      <c r="A83" s="3"/>
      <c r="B83" s="93"/>
      <c r="C83" s="97"/>
      <c r="D83" s="97"/>
      <c r="E83" s="97"/>
      <c r="F83" s="97"/>
      <c r="G83" s="97"/>
      <c r="H83" s="97"/>
      <c r="I83" s="97"/>
      <c r="J83" s="97"/>
      <c r="K83" s="97"/>
      <c r="L83" s="97"/>
    </row>
    <row r="84" spans="1:34" s="2" customFormat="1">
      <c r="A84" s="3"/>
      <c r="B84" s="93"/>
      <c r="C84" s="453" t="s">
        <v>414</v>
      </c>
      <c r="D84" s="454" t="s">
        <v>415</v>
      </c>
      <c r="E84" s="455" t="s">
        <v>415</v>
      </c>
      <c r="F84" s="455">
        <v>2014</v>
      </c>
      <c r="G84" s="455">
        <v>2015</v>
      </c>
      <c r="H84" s="455">
        <v>2016</v>
      </c>
      <c r="I84" s="455">
        <v>2017</v>
      </c>
      <c r="J84" s="455">
        <v>2018</v>
      </c>
      <c r="K84" s="456">
        <v>2019</v>
      </c>
    </row>
    <row r="85" spans="1:34" s="2" customFormat="1">
      <c r="A85" s="3" t="s">
        <v>380</v>
      </c>
      <c r="B85" s="93" t="s">
        <v>124</v>
      </c>
      <c r="C85" s="97" t="s">
        <v>296</v>
      </c>
      <c r="D85" s="544"/>
      <c r="E85" s="544"/>
      <c r="F85" s="544">
        <v>0.74203371031620224</v>
      </c>
      <c r="G85" s="544">
        <v>0.62430579478113302</v>
      </c>
      <c r="H85" s="544">
        <v>0.54979434816097894</v>
      </c>
      <c r="I85" s="544">
        <v>0.85626690692416463</v>
      </c>
      <c r="J85" s="544">
        <v>0.80288411218541889</v>
      </c>
      <c r="K85" s="544">
        <v>1.0098809667567545</v>
      </c>
      <c r="R85" s="818"/>
      <c r="S85" s="818"/>
      <c r="T85" s="818"/>
      <c r="U85" s="818"/>
      <c r="V85" s="818"/>
      <c r="W85" s="818"/>
      <c r="X85" s="818"/>
      <c r="Y85" s="818"/>
      <c r="AC85" s="821"/>
      <c r="AD85" s="821"/>
      <c r="AE85" s="821"/>
      <c r="AF85" s="821"/>
      <c r="AG85" s="821"/>
      <c r="AH85" s="821"/>
    </row>
    <row r="86" spans="1:34" s="2" customFormat="1">
      <c r="A86" s="3"/>
      <c r="B86" s="93"/>
      <c r="C86" s="97"/>
      <c r="D86" s="97"/>
      <c r="E86" s="97"/>
      <c r="F86" s="97"/>
      <c r="G86" s="97"/>
      <c r="H86" s="97"/>
      <c r="I86" s="97"/>
      <c r="J86" s="97"/>
      <c r="K86" s="97"/>
      <c r="L86" s="97"/>
    </row>
    <row r="87" spans="1:34" s="2" customFormat="1">
      <c r="A87" s="3"/>
      <c r="B87" s="93"/>
      <c r="C87" s="453" t="s">
        <v>414</v>
      </c>
      <c r="D87" s="454" t="s">
        <v>415</v>
      </c>
      <c r="E87" s="455" t="s">
        <v>415</v>
      </c>
      <c r="F87" s="455">
        <v>2014</v>
      </c>
      <c r="G87" s="455">
        <v>2015</v>
      </c>
      <c r="H87" s="455">
        <v>2016</v>
      </c>
      <c r="I87" s="455">
        <v>2017</v>
      </c>
      <c r="J87" s="455">
        <v>2018</v>
      </c>
      <c r="K87" s="456">
        <v>2019</v>
      </c>
    </row>
    <row r="88" spans="1:34" s="2" customFormat="1">
      <c r="A88" s="3" t="s">
        <v>381</v>
      </c>
      <c r="B88" s="93" t="s">
        <v>125</v>
      </c>
      <c r="C88" s="97" t="s">
        <v>296</v>
      </c>
      <c r="D88" s="544"/>
      <c r="E88" s="544"/>
      <c r="F88" s="544">
        <v>2.2733572855538924</v>
      </c>
      <c r="G88" s="544">
        <v>2.7868272050339185</v>
      </c>
      <c r="H88" s="544">
        <v>3.0471392779945128</v>
      </c>
      <c r="I88" s="544">
        <v>5.0056516187795292</v>
      </c>
      <c r="J88" s="544">
        <v>4.1077435277679699</v>
      </c>
      <c r="K88" s="544">
        <v>4.2238684335695442</v>
      </c>
      <c r="R88" s="818"/>
      <c r="S88" s="818"/>
      <c r="T88" s="818"/>
      <c r="U88" s="818"/>
      <c r="V88" s="818"/>
      <c r="W88" s="818"/>
      <c r="X88" s="818"/>
      <c r="Y88" s="818"/>
      <c r="AC88" s="822"/>
      <c r="AD88" s="822"/>
      <c r="AE88" s="822"/>
      <c r="AF88" s="822"/>
      <c r="AG88" s="822"/>
      <c r="AH88" s="822"/>
    </row>
    <row r="89" spans="1:34" s="2" customFormat="1">
      <c r="A89" s="3"/>
      <c r="B89" s="93"/>
      <c r="C89" s="97"/>
      <c r="D89" s="97"/>
      <c r="E89" s="97"/>
      <c r="F89" s="97"/>
      <c r="G89" s="97"/>
      <c r="H89" s="97"/>
      <c r="I89" s="97"/>
      <c r="J89" s="97"/>
      <c r="K89" s="97"/>
      <c r="L89" s="97"/>
    </row>
    <row r="90" spans="1:34" s="2" customFormat="1">
      <c r="A90" s="3"/>
      <c r="B90" s="93"/>
      <c r="C90" s="453" t="s">
        <v>414</v>
      </c>
      <c r="D90" s="454" t="s">
        <v>415</v>
      </c>
      <c r="E90" s="455" t="s">
        <v>415</v>
      </c>
      <c r="F90" s="455">
        <v>2014</v>
      </c>
      <c r="G90" s="455">
        <v>2015</v>
      </c>
      <c r="H90" s="455">
        <v>2016</v>
      </c>
      <c r="I90" s="455">
        <v>2017</v>
      </c>
      <c r="J90" s="455">
        <v>2018</v>
      </c>
      <c r="K90" s="456">
        <v>2019</v>
      </c>
    </row>
    <row r="91" spans="1:34" s="2" customFormat="1">
      <c r="A91" s="3" t="s">
        <v>382</v>
      </c>
      <c r="B91" s="93" t="s">
        <v>126</v>
      </c>
      <c r="C91" s="97" t="s">
        <v>296</v>
      </c>
      <c r="D91" s="811">
        <v>1.1110274999999998</v>
      </c>
      <c r="E91" s="811">
        <v>0.83327062499999982</v>
      </c>
      <c r="F91" s="811">
        <v>0</v>
      </c>
      <c r="G91" s="811">
        <v>0.8</v>
      </c>
      <c r="H91" s="811">
        <v>0</v>
      </c>
      <c r="I91" s="811">
        <v>0</v>
      </c>
      <c r="J91" s="811">
        <v>0.9</v>
      </c>
      <c r="K91" s="811">
        <v>0</v>
      </c>
      <c r="R91" s="818"/>
      <c r="S91" s="818"/>
      <c r="T91" s="818"/>
      <c r="U91" s="818"/>
      <c r="V91" s="818"/>
      <c r="W91" s="818"/>
      <c r="X91" s="818"/>
      <c r="Y91" s="818"/>
      <c r="Z91" s="822"/>
      <c r="AA91" s="822"/>
      <c r="AB91" s="822"/>
      <c r="AC91" s="822"/>
      <c r="AD91" s="822"/>
      <c r="AE91" s="822"/>
      <c r="AF91" s="822"/>
      <c r="AG91" s="822"/>
      <c r="AH91" s="822"/>
    </row>
    <row r="92" spans="1:34" s="2" customFormat="1">
      <c r="A92" s="3"/>
      <c r="B92" s="93"/>
      <c r="C92" s="97"/>
      <c r="D92" s="97"/>
      <c r="E92" s="97"/>
      <c r="F92" s="97"/>
      <c r="G92" s="97"/>
      <c r="H92" s="97"/>
      <c r="I92" s="97"/>
      <c r="J92" s="97"/>
      <c r="K92" s="97"/>
      <c r="L92" s="97"/>
    </row>
    <row r="93" spans="1:34" s="2" customFormat="1">
      <c r="A93" s="3"/>
      <c r="B93" s="93"/>
      <c r="C93" s="453" t="s">
        <v>414</v>
      </c>
      <c r="D93" s="454" t="s">
        <v>415</v>
      </c>
      <c r="E93" s="455" t="s">
        <v>415</v>
      </c>
      <c r="F93" s="455">
        <v>2014</v>
      </c>
      <c r="G93" s="455">
        <v>2015</v>
      </c>
      <c r="H93" s="455">
        <v>2016</v>
      </c>
      <c r="I93" s="455">
        <v>2017</v>
      </c>
      <c r="J93" s="455">
        <v>2018</v>
      </c>
      <c r="K93" s="456">
        <v>2019</v>
      </c>
    </row>
    <row r="94" spans="1:34" s="2" customFormat="1">
      <c r="A94" s="3" t="s">
        <v>383</v>
      </c>
      <c r="B94" s="93" t="s">
        <v>127</v>
      </c>
      <c r="C94" s="97" t="s">
        <v>296</v>
      </c>
      <c r="D94" s="544"/>
      <c r="E94" s="545"/>
      <c r="F94" s="545">
        <v>2.1652342029616991E-2</v>
      </c>
      <c r="G94" s="545">
        <v>0.6755337477265565</v>
      </c>
      <c r="H94" s="545">
        <v>3.3793563036027825</v>
      </c>
      <c r="I94" s="545">
        <v>1.9310244335771054</v>
      </c>
      <c r="J94" s="545">
        <v>2.164798185107724</v>
      </c>
      <c r="K94" s="545">
        <v>1.9757106404290512</v>
      </c>
      <c r="R94" s="818"/>
      <c r="S94" s="818"/>
      <c r="T94" s="818"/>
      <c r="U94" s="818"/>
      <c r="V94" s="818"/>
      <c r="W94" s="818"/>
      <c r="X94" s="818"/>
      <c r="Y94" s="818"/>
      <c r="AC94" s="822"/>
      <c r="AD94" s="822"/>
      <c r="AE94" s="822"/>
      <c r="AF94" s="822"/>
      <c r="AG94" s="822"/>
      <c r="AH94" s="822"/>
    </row>
    <row r="95" spans="1:34" s="2" customFormat="1">
      <c r="A95" s="3"/>
      <c r="B95" s="93"/>
      <c r="C95" s="97"/>
      <c r="D95" s="97"/>
      <c r="E95" s="97"/>
      <c r="F95" s="97"/>
      <c r="G95" s="97"/>
      <c r="H95" s="97"/>
      <c r="I95" s="97"/>
      <c r="J95" s="97"/>
      <c r="K95" s="97"/>
      <c r="L95" s="97"/>
    </row>
    <row r="96" spans="1:34" s="2" customFormat="1">
      <c r="A96" s="3"/>
      <c r="B96" s="93"/>
      <c r="C96" s="453" t="s">
        <v>414</v>
      </c>
      <c r="D96" s="454" t="s">
        <v>415</v>
      </c>
      <c r="E96" s="454" t="s">
        <v>415</v>
      </c>
      <c r="F96" s="454">
        <v>2014</v>
      </c>
      <c r="G96" s="454">
        <v>2015</v>
      </c>
      <c r="H96" s="454">
        <v>2016</v>
      </c>
      <c r="I96" s="454">
        <v>2017</v>
      </c>
      <c r="J96" s="454">
        <v>2018</v>
      </c>
      <c r="K96" s="454">
        <v>2019</v>
      </c>
    </row>
    <row r="97" spans="1:30" s="2" customFormat="1">
      <c r="A97" s="3" t="s">
        <v>384</v>
      </c>
      <c r="B97" s="93" t="s">
        <v>256</v>
      </c>
      <c r="C97" s="97" t="s">
        <v>296</v>
      </c>
      <c r="D97" s="544"/>
      <c r="E97" s="545"/>
      <c r="F97" s="545"/>
      <c r="G97" s="545"/>
      <c r="H97" s="525"/>
      <c r="I97" s="525"/>
      <c r="J97" s="525"/>
      <c r="K97" s="525"/>
    </row>
    <row r="98" spans="1:30" s="2" customFormat="1">
      <c r="A98" s="3"/>
      <c r="B98" s="93"/>
      <c r="C98" s="97"/>
      <c r="D98" s="97"/>
      <c r="E98" s="97"/>
      <c r="F98" s="97"/>
      <c r="G98" s="97"/>
      <c r="H98" s="97"/>
      <c r="I98" s="97"/>
      <c r="J98" s="97"/>
      <c r="K98" s="97"/>
      <c r="L98" s="97"/>
    </row>
    <row r="99" spans="1:30" s="2" customFormat="1">
      <c r="A99" s="3"/>
      <c r="B99" s="93"/>
      <c r="C99" s="453" t="s">
        <v>414</v>
      </c>
      <c r="D99" s="454" t="s">
        <v>415</v>
      </c>
      <c r="E99" s="454">
        <v>2014</v>
      </c>
      <c r="F99" s="454">
        <v>2015</v>
      </c>
      <c r="G99" s="454">
        <v>2016</v>
      </c>
      <c r="H99" s="454">
        <v>2017</v>
      </c>
      <c r="I99" s="454">
        <v>2018</v>
      </c>
      <c r="J99" s="454">
        <v>2019</v>
      </c>
      <c r="K99" s="454">
        <v>2020</v>
      </c>
    </row>
    <row r="100" spans="1:30" s="2" customFormat="1">
      <c r="A100" s="3" t="s">
        <v>401</v>
      </c>
      <c r="B100" s="93" t="s">
        <v>256</v>
      </c>
      <c r="C100" s="97" t="s">
        <v>296</v>
      </c>
      <c r="D100" s="544"/>
      <c r="E100" s="545"/>
      <c r="F100" s="545"/>
      <c r="G100" s="545"/>
      <c r="H100" s="525"/>
      <c r="I100" s="525"/>
      <c r="J100" s="525"/>
      <c r="K100" s="525"/>
    </row>
    <row r="101" spans="1:30" s="2" customFormat="1">
      <c r="A101" s="3"/>
      <c r="B101" s="93"/>
      <c r="C101" s="97"/>
      <c r="D101" s="97"/>
      <c r="E101" s="97"/>
      <c r="F101" s="97"/>
      <c r="G101" s="97"/>
      <c r="H101" s="97"/>
      <c r="I101" s="97"/>
      <c r="J101" s="97"/>
      <c r="K101" s="97"/>
      <c r="L101" s="97"/>
      <c r="M101" s="97"/>
    </row>
    <row r="102" spans="1:30" s="2" customFormat="1">
      <c r="B102" s="5" t="s">
        <v>416</v>
      </c>
      <c r="C102" s="115" t="s">
        <v>296</v>
      </c>
      <c r="D102" s="518">
        <v>1.1110274999999998</v>
      </c>
      <c r="E102" s="518">
        <v>0.83327062499999982</v>
      </c>
      <c r="F102" s="518">
        <v>5.9779046020508995</v>
      </c>
      <c r="G102" s="518">
        <v>7.6147186681397834</v>
      </c>
      <c r="H102" s="519">
        <v>10.342788719602034</v>
      </c>
      <c r="I102" s="519">
        <v>11.204356385824269</v>
      </c>
      <c r="J102" s="519">
        <v>10.882734902887197</v>
      </c>
      <c r="K102" s="519">
        <v>10.173727590438274</v>
      </c>
      <c r="R102" s="821"/>
      <c r="S102" s="821"/>
      <c r="T102" s="822"/>
      <c r="U102" s="822"/>
      <c r="V102" s="822"/>
      <c r="W102" s="822"/>
      <c r="X102" s="822"/>
      <c r="Y102" s="822"/>
    </row>
    <row r="103" spans="1:30" s="2" customFormat="1">
      <c r="C103" s="97"/>
    </row>
    <row r="104" spans="1:30" s="2" customFormat="1">
      <c r="A104" s="21"/>
      <c r="B104" s="5" t="s">
        <v>403</v>
      </c>
      <c r="C104" s="114"/>
      <c r="D104" s="114"/>
      <c r="E104" s="114"/>
      <c r="F104" s="114"/>
      <c r="G104" s="114"/>
      <c r="H104" s="114"/>
      <c r="I104" s="114"/>
      <c r="J104" s="114"/>
      <c r="K104" s="114"/>
      <c r="L104" s="114"/>
      <c r="M104" s="114"/>
    </row>
    <row r="105" spans="1:30" s="2" customFormat="1">
      <c r="A105" s="223" t="s">
        <v>378</v>
      </c>
      <c r="B105" s="1008"/>
      <c r="C105" s="1008"/>
      <c r="D105" s="1008"/>
      <c r="E105" s="1008"/>
      <c r="F105" s="1008"/>
      <c r="G105" s="1008"/>
      <c r="H105" s="1008"/>
      <c r="I105" s="1008"/>
      <c r="J105" s="1008"/>
      <c r="K105" s="1008"/>
      <c r="L105" s="1008"/>
      <c r="M105" s="1008"/>
    </row>
    <row r="106" spans="1:30" s="2" customFormat="1">
      <c r="A106" s="223" t="s">
        <v>380</v>
      </c>
      <c r="B106" s="1008"/>
      <c r="C106" s="1008"/>
      <c r="D106" s="1008"/>
      <c r="E106" s="1008"/>
      <c r="F106" s="1008"/>
      <c r="G106" s="1008"/>
      <c r="H106" s="1008"/>
      <c r="I106" s="1008"/>
      <c r="J106" s="1008"/>
      <c r="K106" s="1008"/>
      <c r="L106" s="1008"/>
      <c r="M106" s="1008"/>
    </row>
    <row r="107" spans="1:30" s="2" customFormat="1">
      <c r="A107" s="223" t="s">
        <v>381</v>
      </c>
      <c r="B107" s="1008"/>
      <c r="C107" s="1008"/>
      <c r="D107" s="1008"/>
      <c r="E107" s="1008"/>
      <c r="F107" s="1008"/>
      <c r="G107" s="1008"/>
      <c r="H107" s="1008"/>
      <c r="I107" s="1008"/>
      <c r="J107" s="1008"/>
      <c r="K107" s="1008"/>
      <c r="L107" s="1008"/>
      <c r="M107" s="1008"/>
    </row>
    <row r="108" spans="1:30" s="2" customFormat="1">
      <c r="A108" s="223" t="s">
        <v>382</v>
      </c>
      <c r="B108" s="1008"/>
      <c r="C108" s="1008"/>
      <c r="D108" s="1008"/>
      <c r="E108" s="1008"/>
      <c r="F108" s="1008"/>
      <c r="G108" s="1008"/>
      <c r="H108" s="1008"/>
      <c r="I108" s="1008"/>
      <c r="J108" s="1008"/>
      <c r="K108" s="1008"/>
      <c r="L108" s="1008"/>
      <c r="M108" s="1008"/>
      <c r="W108" s="815"/>
      <c r="X108" s="815"/>
      <c r="Y108" s="815"/>
      <c r="Z108" s="815"/>
      <c r="AA108" s="815"/>
      <c r="AB108" s="815"/>
      <c r="AC108" s="815"/>
      <c r="AD108" s="815"/>
    </row>
    <row r="109" spans="1:30" s="2" customFormat="1">
      <c r="A109" s="223" t="s">
        <v>383</v>
      </c>
      <c r="B109" s="1008"/>
      <c r="C109" s="1008"/>
      <c r="D109" s="1008"/>
      <c r="E109" s="1008"/>
      <c r="F109" s="1008"/>
      <c r="G109" s="1008"/>
      <c r="H109" s="1008"/>
      <c r="I109" s="1008"/>
      <c r="J109" s="1008"/>
      <c r="K109" s="1008"/>
      <c r="L109" s="1008"/>
      <c r="M109" s="1008"/>
      <c r="W109" s="815"/>
      <c r="X109" s="815"/>
      <c r="Y109" s="815"/>
      <c r="Z109" s="815"/>
      <c r="AA109" s="815"/>
      <c r="AB109" s="815"/>
      <c r="AC109" s="815"/>
      <c r="AD109" s="815"/>
    </row>
    <row r="110" spans="1:30" s="2" customFormat="1">
      <c r="A110" s="223" t="s">
        <v>384</v>
      </c>
      <c r="B110" s="1008"/>
      <c r="C110" s="1008"/>
      <c r="D110" s="1008"/>
      <c r="E110" s="1008"/>
      <c r="F110" s="1008"/>
      <c r="G110" s="1008"/>
      <c r="H110" s="1008"/>
      <c r="I110" s="1008"/>
      <c r="J110" s="1008"/>
      <c r="K110" s="1008"/>
      <c r="L110" s="1008"/>
      <c r="M110" s="1008"/>
      <c r="W110" s="815"/>
      <c r="X110" s="815"/>
      <c r="Y110" s="815"/>
      <c r="Z110" s="815"/>
      <c r="AA110" s="815"/>
      <c r="AB110" s="815"/>
      <c r="AC110" s="815"/>
      <c r="AD110" s="815"/>
    </row>
    <row r="111" spans="1:30" s="2" customFormat="1">
      <c r="A111" s="223" t="s">
        <v>401</v>
      </c>
      <c r="B111" s="1008"/>
      <c r="C111" s="1008"/>
      <c r="D111" s="1008"/>
      <c r="E111" s="1008"/>
      <c r="F111" s="1008"/>
      <c r="G111" s="1008"/>
      <c r="H111" s="1008"/>
      <c r="I111" s="1008"/>
      <c r="J111" s="1008"/>
      <c r="K111" s="1008"/>
      <c r="L111" s="1008"/>
      <c r="M111" s="1008"/>
      <c r="O111" s="2">
        <v>1.1110274999999998</v>
      </c>
      <c r="W111" s="815"/>
      <c r="X111" s="815"/>
      <c r="Y111" s="815"/>
      <c r="Z111" s="815"/>
      <c r="AA111" s="815"/>
      <c r="AB111" s="815"/>
      <c r="AC111" s="815"/>
      <c r="AD111" s="815"/>
    </row>
    <row r="112" spans="1:30" s="445" customFormat="1">
      <c r="A112" s="444"/>
      <c r="C112" s="446"/>
      <c r="D112" s="447"/>
      <c r="E112" s="447"/>
      <c r="F112" s="447"/>
      <c r="G112" s="447"/>
      <c r="H112" s="447"/>
      <c r="I112" s="447"/>
      <c r="J112" s="447"/>
      <c r="K112" s="447"/>
      <c r="L112" s="448"/>
      <c r="M112" s="448"/>
      <c r="W112" s="815"/>
      <c r="X112" s="815"/>
      <c r="Y112" s="815"/>
      <c r="Z112" s="815"/>
      <c r="AA112" s="815"/>
      <c r="AB112" s="815"/>
      <c r="AC112" s="815"/>
      <c r="AD112" s="815"/>
    </row>
    <row r="113" spans="1:14" s="445" customFormat="1">
      <c r="A113" s="444"/>
      <c r="C113" s="446"/>
      <c r="D113" s="446"/>
      <c r="E113" s="446"/>
      <c r="F113" s="446"/>
      <c r="G113" s="446"/>
      <c r="H113" s="446"/>
      <c r="I113" s="446"/>
      <c r="J113" s="446"/>
      <c r="K113" s="446"/>
      <c r="L113" s="446"/>
      <c r="M113" s="446"/>
    </row>
    <row r="114" spans="1:14" s="2" customFormat="1">
      <c r="A114" s="59"/>
      <c r="B114" s="59"/>
      <c r="C114" s="109"/>
      <c r="D114" s="59"/>
      <c r="E114" s="59"/>
      <c r="F114" s="59"/>
      <c r="G114" s="59"/>
      <c r="H114" s="59"/>
      <c r="I114" s="59"/>
      <c r="J114" s="59"/>
      <c r="K114" s="59"/>
      <c r="L114" s="59"/>
      <c r="M114" s="59"/>
      <c r="N114" s="59"/>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55" priority="31">
      <formula>AND(D$5="Actuals",E$5="Forecast")</formula>
    </cfRule>
  </conditionalFormatting>
  <conditionalFormatting sqref="D5:K5">
    <cfRule type="expression" dxfId="54" priority="26">
      <formula>AND(D$5="Actuals",E$5="Forecast")</formula>
    </cfRule>
  </conditionalFormatting>
  <dataValidations disablePrompts="1"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AB422047B5E147BA55685805866106" ma:contentTypeVersion="8" ma:contentTypeDescription="Create a new document." ma:contentTypeScope="" ma:versionID="9547216bdb20a308138f0da45646233d">
  <xsd:schema xmlns:xsd="http://www.w3.org/2001/XMLSchema" xmlns:xs="http://www.w3.org/2001/XMLSchema" xmlns:p="http://schemas.microsoft.com/office/2006/metadata/properties" xmlns:ns2="31e8758b-f2bf-4f60-ba21-9ac9b47716fa" xmlns:ns3="94012a87-37f1-4329-b1b1-0c992903fb19" targetNamespace="http://schemas.microsoft.com/office/2006/metadata/properties" ma:root="true" ma:fieldsID="9b2e9621e57f761ae400ccb41345a6fd" ns2:_="" ns3:_="">
    <xsd:import namespace="31e8758b-f2bf-4f60-ba21-9ac9b47716fa"/>
    <xsd:import namespace="94012a87-37f1-4329-b1b1-0c992903fb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Year"/>
                <xsd:element ref="ns2:Workstream"/>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e8758b-f2bf-4f60-ba21-9ac9b47716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Year" ma:index="12" ma:displayName="Year" ma:default="." ma:format="Dropdown" ma:internalName="Year">
      <xsd:simpleType>
        <xsd:restriction base="dms:Choice">
          <xsd:enumeration value="2018/19"/>
          <xsd:enumeration value="2019/20"/>
          <xsd:enumeration value="2020/21"/>
          <xsd:enumeration value="Trial"/>
          <xsd:enumeration value="Guidance"/>
          <xsd:enumeration value="."/>
        </xsd:restriction>
      </xsd:simpleType>
    </xsd:element>
    <xsd:element name="Workstream" ma:index="13" ma:displayName="Workstream" ma:default="." ma:description="Workstream" ma:format="Dropdown" ma:internalName="Workstream">
      <xsd:simpleType>
        <xsd:restriction base="dms:Choice">
          <xsd:enumeration value="Table"/>
          <xsd:enumeration value="Support documentation"/>
          <xsd:enumeration value="Huddle"/>
          <xsd:enumeration value="DAG"/>
          <xsd:enumeration value="Procedure document"/>
          <xsd:enumeration value="."/>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012a87-37f1-4329-b1b1-0c992903fb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3.xml><?xml version="1.0" encoding="utf-8"?>
<Application xmlns="http://www.sap.com/cof/excel/application">
  <Version>2</Version>
  <Revision>2.7.701.91262</Revision>
</Applicatio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Workstream xmlns="31e8758b-f2bf-4f60-ba21-9ac9b47716fa">Table</Workstream>
    <Year xmlns="31e8758b-f2bf-4f60-ba21-9ac9b47716fa">2020/21</Year>
    <SharedWithUsers xmlns="94012a87-37f1-4329-b1b1-0c992903fb19">
      <UserInfo>
        <DisplayName>Scott Wood</DisplayName>
        <AccountId>232</AccountId>
        <AccountType/>
      </UserInfo>
      <UserInfo>
        <DisplayName>Bina Dixon</DisplayName>
        <AccountId>77</AccountId>
        <AccountType/>
      </UserInfo>
      <UserInfo>
        <DisplayName>Jonathan Trapps</DisplayName>
        <AccountId>38</AccountId>
        <AccountType/>
      </UserInfo>
    </SharedWithUsers>
  </documentManagement>
</p:properties>
</file>

<file path=customXml/itemProps1.xml><?xml version="1.0" encoding="utf-8"?>
<ds:datastoreItem xmlns:ds="http://schemas.openxmlformats.org/officeDocument/2006/customXml" ds:itemID="{00618E5A-9B4E-41F1-BC37-A4C372BD4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e8758b-f2bf-4f60-ba21-9ac9b47716fa"/>
    <ds:schemaRef ds:uri="94012a87-37f1-4329-b1b1-0c992903f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7DF6A9-1F8A-42F1-B6F2-291D3C4FB446}">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DBEC34FF-1F58-408E-9065-CBC9CFE172FC}">
  <ds:schemaRefs>
    <ds:schemaRef ds:uri="http://www.sap.com/cof/excel/application"/>
  </ds:schemaRefs>
</ds:datastoreItem>
</file>

<file path=customXml/itemProps4.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5.xml><?xml version="1.0" encoding="utf-8"?>
<ds:datastoreItem xmlns:ds="http://schemas.openxmlformats.org/officeDocument/2006/customXml" ds:itemID="{CC285FE4-1466-4BF7-8FA9-67F63A3D57B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4012a87-37f1-4329-b1b1-0c992903fb19"/>
    <ds:schemaRef ds:uri="http://purl.org/dc/terms/"/>
    <ds:schemaRef ds:uri="31e8758b-f2bf-4f60-ba21-9ac9b47716f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RFPR reporting pack template v2.1</dc:title>
  <dc:subject/>
  <dc:creator>Mick Watson</dc:creator>
  <cp:keywords/>
  <dc:description/>
  <cp:lastModifiedBy>Amy Craven</cp:lastModifiedBy>
  <cp:revision/>
  <dcterms:created xsi:type="dcterms:W3CDTF">2018-06-13T08:32:09Z</dcterms:created>
  <dcterms:modified xsi:type="dcterms:W3CDTF">2021-07-30T10:07:05Z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0x010100B2AB422047B5E147BA55685805866106</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CustomUiType">
    <vt:lpwstr>2</vt:lpwstr>
  </property>
</Properties>
</file>