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24720" windowHeight="12165" activeTab="0"/>
  </bookViews>
  <sheets>
    <sheet name="Menu" sheetId="1" r:id="rId1"/>
    <sheet name="Contract Value" sheetId="2" r:id="rId2"/>
    <sheet name="Payments" sheetId="3" r:id="rId3"/>
    <sheet name="Bid Value" sheetId="4" r:id="rId4"/>
    <sheet name="Option &amp; Exercsie Price" sheetId="5" r:id="rId5"/>
  </sheets>
  <definedNames/>
  <calcPr fullCalcOnLoad="1"/>
</workbook>
</file>

<file path=xl/sharedStrings.xml><?xml version="1.0" encoding="utf-8"?>
<sst xmlns="http://schemas.openxmlformats.org/spreadsheetml/2006/main" count="95" uniqueCount="28">
  <si>
    <t>Annual Quantity (AQ)</t>
  </si>
  <si>
    <t>KWh / Day</t>
  </si>
  <si>
    <t>Days</t>
  </si>
  <si>
    <t>%</t>
  </si>
  <si>
    <t>KWh pa</t>
  </si>
  <si>
    <t>per day</t>
  </si>
  <si>
    <t>p/KWh/day</t>
  </si>
  <si>
    <t>Fully Exercised Contract</t>
  </si>
  <si>
    <t>(Fully Exercised Contract)</t>
  </si>
  <si>
    <t>per month</t>
  </si>
  <si>
    <t>Interruption Allowance</t>
  </si>
  <si>
    <t>pa</t>
  </si>
  <si>
    <t>Option Percentage</t>
  </si>
  <si>
    <t>Exercise Percentage</t>
  </si>
  <si>
    <t>Average Monthly Payment</t>
  </si>
  <si>
    <t>Exercise Payment</t>
  </si>
  <si>
    <t xml:space="preserve">     p/KWh/day</t>
  </si>
  <si>
    <t>Offered Tranche Capacity</t>
  </si>
  <si>
    <t>Overall Tranche Price</t>
  </si>
  <si>
    <t>Interruption Option Price</t>
  </si>
  <si>
    <t>Interruption Exercise Price</t>
  </si>
  <si>
    <t>(Overall Tranche Price)</t>
  </si>
  <si>
    <t xml:space="preserve">      This is best viewed in 'Full Screen' Mode</t>
  </si>
  <si>
    <t xml:space="preserve">    pa</t>
  </si>
  <si>
    <t>(Option &amp; Exercise Payments)</t>
  </si>
  <si>
    <t>(Option &amp; Exercise Price)</t>
  </si>
  <si>
    <t>Interruption Bid Calculator v3 0</t>
  </si>
  <si>
    <r>
      <t xml:space="preserve">If you require any information about or assistance with this bid calculation tool, please email </t>
    </r>
    <r>
      <rPr>
        <u val="single"/>
        <sz val="14"/>
        <rFont val="Tahoma"/>
        <family val="2"/>
      </rPr>
      <t>interruption@northerngas.co.uk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</si>
</sst>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&quot;£&quot;#,##0.000"/>
    <numFmt numFmtId="167" formatCode="&quot;£&quot;#,##0"/>
    <numFmt numFmtId="168" formatCode="#,##0.0"/>
    <numFmt numFmtId="169" formatCode="0.0%"/>
    <numFmt numFmtId="170" formatCode="0.0000"/>
    <numFmt numFmtId="171" formatCode="0.00000"/>
  </numFmts>
  <fonts count="47">
    <font>
      <sz val="10"/>
      <name val="Arial"/>
      <family val="0"/>
    </font>
    <font>
      <sz val="16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4"/>
      <name val="Verdana"/>
      <family val="2"/>
    </font>
    <font>
      <b/>
      <sz val="13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4"/>
      <name val="Tahoma"/>
      <family val="2"/>
    </font>
    <font>
      <u val="single"/>
      <sz val="14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7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 vertical="center"/>
    </xf>
    <xf numFmtId="167" fontId="1" fillId="0" borderId="11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167" fontId="1" fillId="0" borderId="11" xfId="0" applyNumberFormat="1" applyFont="1" applyBorder="1" applyAlignment="1" applyProtection="1">
      <alignment horizontal="right" vertical="center"/>
      <protection locked="0"/>
    </xf>
    <xf numFmtId="1" fontId="1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167" fontId="1" fillId="0" borderId="11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" fontId="1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1" fillId="0" borderId="11" xfId="0" applyNumberFormat="1" applyFont="1" applyBorder="1" applyAlignment="1">
      <alignment horizontal="right" vertical="center"/>
    </xf>
    <xf numFmtId="171" fontId="1" fillId="0" borderId="11" xfId="0" applyNumberFormat="1" applyFont="1" applyBorder="1" applyAlignment="1" applyProtection="1">
      <alignment horizontal="right" vertical="center"/>
      <protection/>
    </xf>
    <xf numFmtId="3" fontId="12" fillId="0" borderId="11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12.emf" /><Relationship Id="rId6" Type="http://schemas.openxmlformats.org/officeDocument/2006/relationships/image" Target="../media/image14.emf" /><Relationship Id="rId7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8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36.emf" /><Relationship Id="rId6" Type="http://schemas.openxmlformats.org/officeDocument/2006/relationships/image" Target="../media/image9.emf" /><Relationship Id="rId7" Type="http://schemas.openxmlformats.org/officeDocument/2006/relationships/image" Target="../media/image19.emf" /><Relationship Id="rId8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29.emf" /><Relationship Id="rId5" Type="http://schemas.openxmlformats.org/officeDocument/2006/relationships/image" Target="../media/image35.emf" /><Relationship Id="rId6" Type="http://schemas.openxmlformats.org/officeDocument/2006/relationships/image" Target="../media/image34.emf" /><Relationship Id="rId7" Type="http://schemas.openxmlformats.org/officeDocument/2006/relationships/image" Target="../media/image21.emf" /><Relationship Id="rId8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0.emf" /><Relationship Id="rId3" Type="http://schemas.openxmlformats.org/officeDocument/2006/relationships/image" Target="../media/image16.emf" /><Relationship Id="rId4" Type="http://schemas.openxmlformats.org/officeDocument/2006/relationships/image" Target="../media/image4.emf" /><Relationship Id="rId5" Type="http://schemas.openxmlformats.org/officeDocument/2006/relationships/image" Target="../media/image13.emf" /><Relationship Id="rId6" Type="http://schemas.openxmlformats.org/officeDocument/2006/relationships/image" Target="../media/image5.emf" /><Relationship Id="rId7" Type="http://schemas.openxmlformats.org/officeDocument/2006/relationships/image" Target="../media/image33.emf" /><Relationship Id="rId8" Type="http://schemas.openxmlformats.org/officeDocument/2006/relationships/image" Target="../media/image3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31.emf" /><Relationship Id="rId3" Type="http://schemas.openxmlformats.org/officeDocument/2006/relationships/image" Target="../media/image30.emf" /><Relationship Id="rId4" Type="http://schemas.openxmlformats.org/officeDocument/2006/relationships/image" Target="../media/image28.emf" /><Relationship Id="rId5" Type="http://schemas.openxmlformats.org/officeDocument/2006/relationships/image" Target="../media/image24.emf" /><Relationship Id="rId6" Type="http://schemas.openxmlformats.org/officeDocument/2006/relationships/image" Target="../media/image17.emf" /><Relationship Id="rId7" Type="http://schemas.openxmlformats.org/officeDocument/2006/relationships/image" Target="../media/image15.emf" /><Relationship Id="rId8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114300</xdr:rowOff>
    </xdr:from>
    <xdr:to>
      <xdr:col>4</xdr:col>
      <xdr:colOff>219075</xdr:colOff>
      <xdr:row>8</xdr:row>
      <xdr:rowOff>9525</xdr:rowOff>
    </xdr:to>
    <xdr:pic>
      <xdr:nvPicPr>
        <xdr:cNvPr id="1" name="Picture 10" descr="NGN 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242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0</xdr:rowOff>
    </xdr:from>
    <xdr:to>
      <xdr:col>8</xdr:col>
      <xdr:colOff>314325</xdr:colOff>
      <xdr:row>17</xdr:row>
      <xdr:rowOff>9525</xdr:rowOff>
    </xdr:to>
    <xdr:pic>
      <xdr:nvPicPr>
        <xdr:cNvPr id="2" name="CommandButton1" descr="Hello!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685925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10</xdr:row>
      <xdr:rowOff>0</xdr:rowOff>
    </xdr:from>
    <xdr:to>
      <xdr:col>14</xdr:col>
      <xdr:colOff>371475</xdr:colOff>
      <xdr:row>17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685925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</xdr:row>
      <xdr:rowOff>0</xdr:rowOff>
    </xdr:from>
    <xdr:to>
      <xdr:col>8</xdr:col>
      <xdr:colOff>314325</xdr:colOff>
      <xdr:row>24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819400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17</xdr:row>
      <xdr:rowOff>0</xdr:rowOff>
    </xdr:from>
    <xdr:to>
      <xdr:col>14</xdr:col>
      <xdr:colOff>371475</xdr:colOff>
      <xdr:row>24</xdr:row>
      <xdr:rowOff>9525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2819400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2</xdr:row>
      <xdr:rowOff>57150</xdr:rowOff>
    </xdr:from>
    <xdr:to>
      <xdr:col>13</xdr:col>
      <xdr:colOff>247650</xdr:colOff>
      <xdr:row>4</xdr:row>
      <xdr:rowOff>104775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2</xdr:row>
      <xdr:rowOff>57150</xdr:rowOff>
    </xdr:from>
    <xdr:to>
      <xdr:col>15</xdr:col>
      <xdr:colOff>333375</xdr:colOff>
      <xdr:row>4</xdr:row>
      <xdr:rowOff>104775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</xdr:row>
      <xdr:rowOff>0</xdr:rowOff>
    </xdr:from>
    <xdr:to>
      <xdr:col>3</xdr:col>
      <xdr:colOff>314325</xdr:colOff>
      <xdr:row>8</xdr:row>
      <xdr:rowOff>438150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1336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0</xdr:rowOff>
    </xdr:from>
    <xdr:to>
      <xdr:col>3</xdr:col>
      <xdr:colOff>314325</xdr:colOff>
      <xdr:row>10</xdr:row>
      <xdr:rowOff>438150</xdr:rowOff>
    </xdr:to>
    <xdr:pic>
      <xdr:nvPicPr>
        <xdr:cNvPr id="5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7241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952500</xdr:colOff>
      <xdr:row>10</xdr:row>
      <xdr:rowOff>352425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952500</xdr:colOff>
      <xdr:row>13</xdr:row>
      <xdr:rowOff>95250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952500</xdr:colOff>
      <xdr:row>18</xdr:row>
      <xdr:rowOff>371475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952500</xdr:colOff>
      <xdr:row>16</xdr:row>
      <xdr:rowOff>180975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114300</xdr:rowOff>
    </xdr:from>
    <xdr:to>
      <xdr:col>8</xdr:col>
      <xdr:colOff>219075</xdr:colOff>
      <xdr:row>2</xdr:row>
      <xdr:rowOff>352425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114300</xdr:rowOff>
    </xdr:from>
    <xdr:to>
      <xdr:col>9</xdr:col>
      <xdr:colOff>914400</xdr:colOff>
      <xdr:row>2</xdr:row>
      <xdr:rowOff>352425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8</xdr:row>
      <xdr:rowOff>0</xdr:rowOff>
    </xdr:from>
    <xdr:to>
      <xdr:col>4</xdr:col>
      <xdr:colOff>257175</xdr:colOff>
      <xdr:row>8</xdr:row>
      <xdr:rowOff>438150</xdr:rowOff>
    </xdr:to>
    <xdr:pic>
      <xdr:nvPicPr>
        <xdr:cNvPr id="12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1336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952500</xdr:colOff>
      <xdr:row>8</xdr:row>
      <xdr:rowOff>161925</xdr:rowOff>
    </xdr:to>
    <xdr:pic>
      <xdr:nvPicPr>
        <xdr:cNvPr id="13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0</xdr:rowOff>
    </xdr:from>
    <xdr:to>
      <xdr:col>3</xdr:col>
      <xdr:colOff>323850</xdr:colOff>
      <xdr:row>14</xdr:row>
      <xdr:rowOff>438150</xdr:rowOff>
    </xdr:to>
    <xdr:pic>
      <xdr:nvPicPr>
        <xdr:cNvPr id="4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905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0</xdr:rowOff>
    </xdr:from>
    <xdr:to>
      <xdr:col>3</xdr:col>
      <xdr:colOff>323850</xdr:colOff>
      <xdr:row>16</xdr:row>
      <xdr:rowOff>438150</xdr:rowOff>
    </xdr:to>
    <xdr:pic>
      <xdr:nvPicPr>
        <xdr:cNvPr id="5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4577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952500</xdr:colOff>
      <xdr:row>8</xdr:row>
      <xdr:rowOff>161925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952500</xdr:colOff>
      <xdr:row>13</xdr:row>
      <xdr:rowOff>95250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952500</xdr:colOff>
      <xdr:row>18</xdr:row>
      <xdr:rowOff>371475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952500</xdr:colOff>
      <xdr:row>16</xdr:row>
      <xdr:rowOff>180975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114300</xdr:rowOff>
    </xdr:from>
    <xdr:to>
      <xdr:col>8</xdr:col>
      <xdr:colOff>219075</xdr:colOff>
      <xdr:row>2</xdr:row>
      <xdr:rowOff>352425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114300</xdr:rowOff>
    </xdr:from>
    <xdr:to>
      <xdr:col>9</xdr:col>
      <xdr:colOff>914400</xdr:colOff>
      <xdr:row>2</xdr:row>
      <xdr:rowOff>352425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952500</xdr:colOff>
      <xdr:row>10</xdr:row>
      <xdr:rowOff>352425</xdr:rowOff>
    </xdr:to>
    <xdr:pic>
      <xdr:nvPicPr>
        <xdr:cNvPr id="12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</xdr:row>
      <xdr:rowOff>0</xdr:rowOff>
    </xdr:from>
    <xdr:to>
      <xdr:col>4</xdr:col>
      <xdr:colOff>257175</xdr:colOff>
      <xdr:row>18</xdr:row>
      <xdr:rowOff>438150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048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0</xdr:rowOff>
    </xdr:from>
    <xdr:to>
      <xdr:col>3</xdr:col>
      <xdr:colOff>314325</xdr:colOff>
      <xdr:row>10</xdr:row>
      <xdr:rowOff>438150</xdr:rowOff>
    </xdr:to>
    <xdr:pic>
      <xdr:nvPicPr>
        <xdr:cNvPr id="5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7241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0</xdr:rowOff>
    </xdr:from>
    <xdr:to>
      <xdr:col>3</xdr:col>
      <xdr:colOff>314325</xdr:colOff>
      <xdr:row>18</xdr:row>
      <xdr:rowOff>438150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048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1323975</xdr:colOff>
      <xdr:row>8</xdr:row>
      <xdr:rowOff>161925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1323975</xdr:colOff>
      <xdr:row>10</xdr:row>
      <xdr:rowOff>352425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1323975</xdr:colOff>
      <xdr:row>18</xdr:row>
      <xdr:rowOff>371475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1323975</xdr:colOff>
      <xdr:row>16</xdr:row>
      <xdr:rowOff>180975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114300</xdr:rowOff>
    </xdr:from>
    <xdr:to>
      <xdr:col>8</xdr:col>
      <xdr:colOff>590550</xdr:colOff>
      <xdr:row>2</xdr:row>
      <xdr:rowOff>352425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114300</xdr:rowOff>
    </xdr:from>
    <xdr:to>
      <xdr:col>9</xdr:col>
      <xdr:colOff>1285875</xdr:colOff>
      <xdr:row>2</xdr:row>
      <xdr:rowOff>352425</xdr:rowOff>
    </xdr:to>
    <xdr:pic>
      <xdr:nvPicPr>
        <xdr:cNvPr id="12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1323975</xdr:colOff>
      <xdr:row>13</xdr:row>
      <xdr:rowOff>95250</xdr:rowOff>
    </xdr:to>
    <xdr:pic>
      <xdr:nvPicPr>
        <xdr:cNvPr id="13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1323975</xdr:colOff>
      <xdr:row>8</xdr:row>
      <xdr:rowOff>161925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1323975</xdr:colOff>
      <xdr:row>10</xdr:row>
      <xdr:rowOff>352425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1323975</xdr:colOff>
      <xdr:row>18</xdr:row>
      <xdr:rowOff>371475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1323975</xdr:colOff>
      <xdr:row>13</xdr:row>
      <xdr:rowOff>95250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20</xdr:row>
      <xdr:rowOff>0</xdr:rowOff>
    </xdr:from>
    <xdr:to>
      <xdr:col>4</xdr:col>
      <xdr:colOff>257175</xdr:colOff>
      <xdr:row>20</xdr:row>
      <xdr:rowOff>438150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6388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0</xdr:rowOff>
    </xdr:from>
    <xdr:to>
      <xdr:col>3</xdr:col>
      <xdr:colOff>314325</xdr:colOff>
      <xdr:row>20</xdr:row>
      <xdr:rowOff>438150</xdr:rowOff>
    </xdr:to>
    <xdr:pic>
      <xdr:nvPicPr>
        <xdr:cNvPr id="9" name="Spin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6388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0</xdr:rowOff>
    </xdr:from>
    <xdr:to>
      <xdr:col>4</xdr:col>
      <xdr:colOff>257175</xdr:colOff>
      <xdr:row>22</xdr:row>
      <xdr:rowOff>438150</xdr:rowOff>
    </xdr:to>
    <xdr:pic>
      <xdr:nvPicPr>
        <xdr:cNvPr id="10" name="Spin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2293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0</xdr:rowOff>
    </xdr:from>
    <xdr:to>
      <xdr:col>3</xdr:col>
      <xdr:colOff>314325</xdr:colOff>
      <xdr:row>22</xdr:row>
      <xdr:rowOff>438150</xdr:rowOff>
    </xdr:to>
    <xdr:pic>
      <xdr:nvPicPr>
        <xdr:cNvPr id="11" name="Spin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2293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114300</xdr:rowOff>
    </xdr:from>
    <xdr:to>
      <xdr:col>8</xdr:col>
      <xdr:colOff>581025</xdr:colOff>
      <xdr:row>2</xdr:row>
      <xdr:rowOff>352425</xdr:rowOff>
    </xdr:to>
    <xdr:pic>
      <xdr:nvPicPr>
        <xdr:cNvPr id="12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114300</xdr:rowOff>
    </xdr:from>
    <xdr:to>
      <xdr:col>9</xdr:col>
      <xdr:colOff>1276350</xdr:colOff>
      <xdr:row>2</xdr:row>
      <xdr:rowOff>352425</xdr:rowOff>
    </xdr:to>
    <xdr:pic>
      <xdr:nvPicPr>
        <xdr:cNvPr id="13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772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1323975</xdr:colOff>
      <xdr:row>16</xdr:row>
      <xdr:rowOff>180975</xdr:rowOff>
    </xdr:to>
    <xdr:pic>
      <xdr:nvPicPr>
        <xdr:cNvPr id="14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6:O29"/>
  <sheetViews>
    <sheetView showGridLines="0" showRowColHeaders="0" tabSelected="1" zoomScale="95" zoomScaleNormal="95" zoomScalePageLayoutView="0" workbookViewId="0" topLeftCell="A1">
      <selection activeCell="U24" sqref="U24"/>
    </sheetView>
  </sheetViews>
  <sheetFormatPr defaultColWidth="9.140625" defaultRowHeight="12.75"/>
  <sheetData>
    <row r="6" ht="12.75">
      <c r="L6" s="26" t="s">
        <v>22</v>
      </c>
    </row>
    <row r="8" ht="18">
      <c r="G8" s="27" t="str">
        <f>'Contract Value'!B1</f>
        <v>Interruption Bid Calculator v3 0</v>
      </c>
    </row>
    <row r="25" ht="13.5" thickBot="1"/>
    <row r="26" spans="3:15" ht="12.75" customHeight="1">
      <c r="C26" s="31" t="s">
        <v>27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3:15" ht="12.75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3:15" ht="12.75" customHeight="1"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3:15" ht="13.5" thickBot="1"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</sheetData>
  <sheetProtection/>
  <mergeCells count="1">
    <mergeCell ref="C26:O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25"/>
  <sheetViews>
    <sheetView showGridLines="0" showRowColHeaders="0" zoomScale="95" zoomScaleNormal="95" zoomScalePageLayoutView="0"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7" width="5.57421875" style="0" customWidth="1"/>
    <col min="10" max="10" width="23.421875" style="0" customWidth="1"/>
    <col min="11" max="11" width="15.8515625" style="0" customWidth="1"/>
  </cols>
  <sheetData>
    <row r="1" spans="2:3" ht="21" customHeight="1">
      <c r="B1" s="18" t="s">
        <v>26</v>
      </c>
      <c r="C1" s="19" t="s">
        <v>8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16">
        <v>30000</v>
      </c>
      <c r="D9" s="8"/>
      <c r="E9" s="9" t="s">
        <v>23</v>
      </c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17">
        <v>40</v>
      </c>
      <c r="D11" s="8"/>
      <c r="E11" s="9" t="s">
        <v>3</v>
      </c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(C9/12)*C11/100</f>
        <v>1000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(C9*C13/100)/C7</f>
        <v>600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8">
        <f>(C9*100)/C5/365</f>
        <v>0.1643835616438356</v>
      </c>
      <c r="D19" s="12" t="s">
        <v>6</v>
      </c>
      <c r="E19" s="9"/>
      <c r="K19" s="3"/>
    </row>
    <row r="20" ht="11.25" customHeight="1" thickBot="1"/>
    <row r="21" spans="2:11" ht="35.25" customHeight="1" thickBot="1">
      <c r="B21" s="7" t="s">
        <v>19</v>
      </c>
      <c r="C21" s="28">
        <f>(C9*C11)/C5/365</f>
        <v>0.06575342465753424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28">
        <f>(C9*C13)/C5/C7</f>
        <v>1.2</v>
      </c>
      <c r="D23" s="12" t="s">
        <v>6</v>
      </c>
      <c r="E23" s="9"/>
      <c r="K23" s="3"/>
    </row>
    <row r="24" ht="11.25" customHeight="1"/>
    <row r="25" ht="12.75">
      <c r="C2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M23"/>
  <sheetViews>
    <sheetView showGridLines="0" showRowColHeaders="0" zoomScale="95" zoomScaleNormal="95" zoomScalePageLayoutView="0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7" width="5.57421875" style="0" customWidth="1"/>
    <col min="10" max="10" width="23.421875" style="0" customWidth="1"/>
    <col min="11" max="11" width="15.8515625" style="0" customWidth="1"/>
  </cols>
  <sheetData>
    <row r="1" spans="2:3" ht="21" customHeight="1">
      <c r="B1" s="18" t="str">
        <f>'Contract Value'!B1</f>
        <v>Interruption Bid Calculator v3 0</v>
      </c>
      <c r="C1" s="19" t="s">
        <v>24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21">
        <f>(12*C15)+(C7*C17)</f>
        <v>30000</v>
      </c>
      <c r="D9" s="20" t="s">
        <v>11</v>
      </c>
      <c r="E9" s="9"/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22">
        <f>C15/(C9/12)*100</f>
        <v>40</v>
      </c>
      <c r="D11" s="20" t="s">
        <v>3</v>
      </c>
      <c r="E11" s="9"/>
      <c r="K11" s="3"/>
    </row>
    <row r="12" ht="11.25" customHeight="1" thickBot="1"/>
    <row r="13" spans="2:11" ht="35.25" customHeight="1" thickBot="1">
      <c r="B13" s="7" t="s">
        <v>13</v>
      </c>
      <c r="C13" s="23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6">
        <v>1000</v>
      </c>
      <c r="D15" s="12"/>
      <c r="E15" s="9" t="s">
        <v>9</v>
      </c>
      <c r="K15" s="3"/>
    </row>
    <row r="16" ht="8.25" customHeight="1" thickBot="1"/>
    <row r="17" spans="2:11" ht="35.25" customHeight="1" thickBot="1">
      <c r="B17" s="7" t="s">
        <v>15</v>
      </c>
      <c r="C17" s="16">
        <v>600</v>
      </c>
      <c r="D17" s="12"/>
      <c r="E17" s="9" t="s">
        <v>5</v>
      </c>
      <c r="K17" s="3"/>
    </row>
    <row r="18" ht="11.25" customHeight="1" thickBot="1"/>
    <row r="19" spans="2:11" ht="35.25" customHeight="1" thickBot="1">
      <c r="B19" s="7" t="s">
        <v>18</v>
      </c>
      <c r="C19" s="28">
        <f>(C9*100)/C5/365</f>
        <v>0.1643835616438356</v>
      </c>
      <c r="D19" s="12" t="s">
        <v>6</v>
      </c>
      <c r="E19" s="9"/>
      <c r="K19" s="3"/>
    </row>
    <row r="20" ht="11.25" customHeight="1" thickBot="1"/>
    <row r="21" spans="2:11" ht="35.25" customHeight="1" thickBot="1">
      <c r="B21" s="7" t="s">
        <v>19</v>
      </c>
      <c r="C21" s="28">
        <f>(C9*C11)/C5/365</f>
        <v>0.06575342465753424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28">
        <f>(C9*C13)/C5/C7</f>
        <v>1.2</v>
      </c>
      <c r="D23" s="12" t="s">
        <v>6</v>
      </c>
      <c r="E23" s="9"/>
      <c r="K23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M25"/>
  <sheetViews>
    <sheetView showGridLines="0" showRowColHeaders="0" zoomScale="95" zoomScaleNormal="95" zoomScalePageLayoutView="0"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6" width="5.57421875" style="0" customWidth="1"/>
    <col min="7" max="7" width="6.28125" style="0" hidden="1" customWidth="1"/>
    <col min="10" max="10" width="23.421875" style="0" customWidth="1"/>
    <col min="11" max="11" width="15.8515625" style="0" customWidth="1"/>
  </cols>
  <sheetData>
    <row r="1" spans="2:3" ht="21" customHeight="1">
      <c r="B1" s="18" t="str">
        <f>'Contract Value'!B1</f>
        <v>Interruption Bid Calculator v3 0</v>
      </c>
      <c r="C1" s="19" t="s">
        <v>21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21">
        <f>(C5*365*C19)/100</f>
        <v>45351.25</v>
      </c>
      <c r="D9" s="12" t="s">
        <v>11</v>
      </c>
      <c r="E9" s="9"/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17">
        <v>40</v>
      </c>
      <c r="D11" s="8"/>
      <c r="E11" s="9" t="s">
        <v>3</v>
      </c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(C9/12)*C11/100</f>
        <v>1511.7083333333335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(C9*C13/100)/C7</f>
        <v>907.025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9">
        <f>G19/100000</f>
        <v>0.2485</v>
      </c>
      <c r="D19" s="12"/>
      <c r="E19" s="24" t="s">
        <v>16</v>
      </c>
      <c r="G19" s="14">
        <v>24850</v>
      </c>
      <c r="K19" s="3"/>
    </row>
    <row r="20" ht="11.25" customHeight="1" thickBot="1"/>
    <row r="21" spans="2:11" ht="35.25" customHeight="1" thickBot="1">
      <c r="B21" s="7" t="s">
        <v>19</v>
      </c>
      <c r="C21" s="28">
        <f>(C9*C11)/C5/365</f>
        <v>0.0994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28">
        <f>(C9*C13)/C5/C7</f>
        <v>1.8140500000000002</v>
      </c>
      <c r="D23" s="12" t="s">
        <v>6</v>
      </c>
      <c r="E23" s="9"/>
      <c r="K23" s="3"/>
    </row>
    <row r="24" ht="11.25" customHeight="1"/>
    <row r="25" ht="12.75">
      <c r="C25" s="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M25"/>
  <sheetViews>
    <sheetView showGridLines="0" showRowColHeaders="0" zoomScale="95" zoomScaleNormal="95" zoomScalePageLayoutView="0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6" width="5.57421875" style="0" customWidth="1"/>
    <col min="7" max="7" width="6.28125" style="0" hidden="1" customWidth="1"/>
    <col min="10" max="10" width="23.421875" style="0" customWidth="1"/>
    <col min="11" max="11" width="15.8515625" style="0" customWidth="1"/>
  </cols>
  <sheetData>
    <row r="1" spans="2:3" ht="21" customHeight="1">
      <c r="B1" s="18" t="str">
        <f>'Contract Value'!B1</f>
        <v>Interruption Bid Calculator v3 0</v>
      </c>
      <c r="C1" s="19" t="s">
        <v>25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21">
        <f>(C15*12)+(C17*C7)</f>
        <v>31833.500000000004</v>
      </c>
      <c r="D9" s="12" t="s">
        <v>11</v>
      </c>
      <c r="E9" s="9"/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25">
        <f>(C15*12)/C9*100</f>
        <v>43.45579342516532</v>
      </c>
      <c r="D11" s="12" t="s">
        <v>3</v>
      </c>
      <c r="E11" s="9"/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56.54420657483468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C21*C5*365/12/100</f>
        <v>1152.791666666667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C5*C23/100</f>
        <v>600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9">
        <f>C9/365*100/C5</f>
        <v>0.17443013698630142</v>
      </c>
      <c r="D19" s="12" t="s">
        <v>6</v>
      </c>
      <c r="E19" s="9"/>
      <c r="G19" s="14"/>
      <c r="K19" s="3"/>
    </row>
    <row r="20" ht="11.25" customHeight="1" thickBot="1"/>
    <row r="21" spans="2:11" ht="35.25" customHeight="1" thickBot="1">
      <c r="B21" s="7" t="s">
        <v>19</v>
      </c>
      <c r="C21" s="28">
        <f>G21/100000</f>
        <v>0.0758</v>
      </c>
      <c r="D21" s="12"/>
      <c r="E21" s="24" t="s">
        <v>16</v>
      </c>
      <c r="G21" s="14">
        <v>7580</v>
      </c>
      <c r="K21" s="3"/>
    </row>
    <row r="22" ht="11.25" customHeight="1" thickBot="1">
      <c r="G22" s="14"/>
    </row>
    <row r="23" spans="2:11" ht="35.25" customHeight="1" thickBot="1">
      <c r="B23" s="7" t="s">
        <v>20</v>
      </c>
      <c r="C23" s="28">
        <f>G23/100000</f>
        <v>1.2</v>
      </c>
      <c r="D23" s="12"/>
      <c r="E23" s="24" t="s">
        <v>16</v>
      </c>
      <c r="G23" s="14">
        <v>120000</v>
      </c>
      <c r="K23" s="3"/>
    </row>
    <row r="24" ht="11.25" customHeight="1"/>
    <row r="25" ht="12.75">
      <c r="C2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Transco</dc:creator>
  <cp:keywords/>
  <dc:description/>
  <cp:lastModifiedBy>Amy Rawding</cp:lastModifiedBy>
  <dcterms:created xsi:type="dcterms:W3CDTF">2003-05-21T18:27:26Z</dcterms:created>
  <dcterms:modified xsi:type="dcterms:W3CDTF">2018-12-17T11:49:54Z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NGNTP\arawding</vt:lpwstr>
  </property>
  <property fmtid="{D5CDD505-2E9C-101B-9397-08002B2CF9AE}" pid="4" name="DLPManualFileClassificationLastModificationDate">
    <vt:lpwstr>1545047222</vt:lpwstr>
  </property>
  <property fmtid="{D5CDD505-2E9C-101B-9397-08002B2CF9AE}" pid="5" name="DLPManualFileClassificationVersion">
    <vt:lpwstr>11.0.300.84</vt:lpwstr>
  </property>
</Properties>
</file>